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4/GOTOVO/"/>
    </mc:Choice>
  </mc:AlternateContent>
  <xr:revisionPtr revIDLastSave="910" documentId="8_{71DBD41F-BFF0-440B-A747-D3BD0FECC276}" xr6:coauthVersionLast="47" xr6:coauthVersionMax="47" xr10:uidLastSave="{EC40F5C2-520E-4322-A47F-32495D47CE35}"/>
  <bookViews>
    <workbookView xWindow="-120" yWindow="-120" windowWidth="29040" windowHeight="15840" xr2:uid="{2577C2F9-80FA-4AA8-B71F-B2D97AF89BF4}"/>
  </bookViews>
  <sheets>
    <sheet name="Prihodi 6" sheetId="1" r:id="rId1"/>
    <sheet name="Rashodi 3" sheetId="2" r:id="rId2"/>
    <sheet name="Rashodi 4" sheetId="3" r:id="rId3"/>
  </sheets>
  <definedNames>
    <definedName name="_xlnm._FilterDatabase" localSheetId="1" hidden="1">'Rashodi 3'!$A$3:$H$202</definedName>
    <definedName name="_xlnm._FilterDatabase" localSheetId="2" hidden="1">'Rashodi 4'!$A$3:$H$56</definedName>
    <definedName name="_xlnm.Print_Titles" localSheetId="0">'Prihodi 6'!$3:$4</definedName>
    <definedName name="_xlnm.Print_Titles" localSheetId="1">'Rashodi 3'!$3:$4</definedName>
    <definedName name="_xlnm.Print_Titles" localSheetId="2">'Rashodi 4'!$3:$4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8" i="2" l="1"/>
  <c r="F18" i="2" l="1"/>
  <c r="F127" i="2" l="1"/>
  <c r="F154" i="2"/>
  <c r="F70" i="2"/>
  <c r="F61" i="2"/>
  <c r="G9" i="3"/>
  <c r="G14" i="2" l="1"/>
  <c r="H14" i="2" s="1"/>
  <c r="C199" i="2"/>
  <c r="G200" i="2"/>
  <c r="H200" i="2" s="1"/>
  <c r="F199" i="2"/>
  <c r="D199" i="2"/>
  <c r="E199" i="2"/>
  <c r="G97" i="2"/>
  <c r="H97" i="2" s="1"/>
  <c r="D93" i="2"/>
  <c r="E93" i="2"/>
  <c r="F93" i="2"/>
  <c r="C93" i="2"/>
  <c r="G9" i="1" l="1"/>
  <c r="G63" i="1"/>
  <c r="H63" i="1" s="1"/>
  <c r="G67" i="1" l="1"/>
  <c r="G60" i="1"/>
  <c r="G58" i="1"/>
  <c r="G54" i="1"/>
  <c r="G52" i="1"/>
  <c r="G49" i="1"/>
  <c r="G47" i="1"/>
  <c r="G43" i="1"/>
  <c r="G42" i="1"/>
  <c r="G41" i="1"/>
  <c r="G37" i="1"/>
  <c r="G34" i="1"/>
  <c r="G32" i="1"/>
  <c r="G30" i="1"/>
  <c r="G29" i="1"/>
  <c r="G25" i="1"/>
  <c r="G22" i="1"/>
  <c r="G20" i="1"/>
  <c r="G17" i="1"/>
  <c r="G15" i="1"/>
  <c r="G12" i="1"/>
  <c r="G150" i="2"/>
  <c r="H150" i="2" s="1"/>
  <c r="G36" i="3"/>
  <c r="H36" i="3" s="1"/>
  <c r="H9" i="3"/>
  <c r="E55" i="3"/>
  <c r="C55" i="3"/>
  <c r="C52" i="3"/>
  <c r="F48" i="3"/>
  <c r="C43" i="3"/>
  <c r="C34" i="3"/>
  <c r="E30" i="3"/>
  <c r="C30" i="3"/>
  <c r="G28" i="3"/>
  <c r="H28" i="3" s="1"/>
  <c r="F25" i="3"/>
  <c r="G24" i="3"/>
  <c r="H24" i="3" s="1"/>
  <c r="F20" i="3"/>
  <c r="G19" i="3"/>
  <c r="H19" i="3" s="1"/>
  <c r="G16" i="3"/>
  <c r="H16" i="3" s="1"/>
  <c r="F12" i="3"/>
  <c r="F11" i="3" s="1"/>
  <c r="F8" i="3"/>
  <c r="F7" i="3" s="1"/>
  <c r="F6" i="3" s="1"/>
  <c r="G56" i="3"/>
  <c r="H56" i="3" s="1"/>
  <c r="F55" i="3"/>
  <c r="F54" i="3" s="1"/>
  <c r="D55" i="3"/>
  <c r="D54" i="3" s="1"/>
  <c r="G53" i="3"/>
  <c r="G52" i="3" s="1"/>
  <c r="G51" i="3" s="1"/>
  <c r="F52" i="3"/>
  <c r="F51" i="3" s="1"/>
  <c r="D52" i="3"/>
  <c r="D51" i="3" s="1"/>
  <c r="G49" i="3"/>
  <c r="G48" i="3" s="1"/>
  <c r="G47" i="3" s="1"/>
  <c r="E48" i="3"/>
  <c r="E47" i="3" s="1"/>
  <c r="D48" i="3"/>
  <c r="D47" i="3" s="1"/>
  <c r="C48" i="3"/>
  <c r="G46" i="3"/>
  <c r="H46" i="3" s="1"/>
  <c r="G45" i="3"/>
  <c r="H45" i="3" s="1"/>
  <c r="G44" i="3"/>
  <c r="H44" i="3" s="1"/>
  <c r="F43" i="3"/>
  <c r="F42" i="3" s="1"/>
  <c r="D43" i="3"/>
  <c r="G41" i="3"/>
  <c r="H41" i="3" s="1"/>
  <c r="G40" i="3"/>
  <c r="H40" i="3" s="1"/>
  <c r="G39" i="3"/>
  <c r="H39" i="3" s="1"/>
  <c r="F38" i="3"/>
  <c r="E38" i="3"/>
  <c r="D38" i="3"/>
  <c r="C38" i="3"/>
  <c r="G37" i="3"/>
  <c r="H37" i="3" s="1"/>
  <c r="G35" i="3"/>
  <c r="F34" i="3"/>
  <c r="D34" i="3"/>
  <c r="G33" i="3"/>
  <c r="H33" i="3" s="1"/>
  <c r="G32" i="3"/>
  <c r="H32" i="3" s="1"/>
  <c r="G31" i="3"/>
  <c r="H31" i="3" s="1"/>
  <c r="D30" i="3"/>
  <c r="G29" i="3"/>
  <c r="H29" i="3" s="1"/>
  <c r="G27" i="3"/>
  <c r="H27" i="3" s="1"/>
  <c r="G26" i="3"/>
  <c r="H26" i="3" s="1"/>
  <c r="E25" i="3"/>
  <c r="D25" i="3"/>
  <c r="C25" i="3"/>
  <c r="G23" i="3"/>
  <c r="H23" i="3" s="1"/>
  <c r="G22" i="3"/>
  <c r="H22" i="3" s="1"/>
  <c r="G21" i="3"/>
  <c r="H21" i="3" s="1"/>
  <c r="E20" i="3"/>
  <c r="D20" i="3"/>
  <c r="C20" i="3"/>
  <c r="G18" i="3"/>
  <c r="H18" i="3" s="1"/>
  <c r="G17" i="3"/>
  <c r="H17" i="3" s="1"/>
  <c r="E15" i="3"/>
  <c r="D15" i="3"/>
  <c r="C15" i="3"/>
  <c r="G13" i="3"/>
  <c r="H13" i="3" s="1"/>
  <c r="E12" i="3"/>
  <c r="E11" i="3" s="1"/>
  <c r="D12" i="3"/>
  <c r="D11" i="3" s="1"/>
  <c r="C12" i="3"/>
  <c r="C11" i="3" s="1"/>
  <c r="E8" i="3"/>
  <c r="D8" i="3"/>
  <c r="D7" i="3" s="1"/>
  <c r="D6" i="3" s="1"/>
  <c r="C8" i="3"/>
  <c r="G202" i="2"/>
  <c r="H202" i="2" s="1"/>
  <c r="E197" i="2"/>
  <c r="G198" i="2"/>
  <c r="H198" i="2" s="1"/>
  <c r="C197" i="2"/>
  <c r="G196" i="2"/>
  <c r="H196" i="2" s="1"/>
  <c r="G195" i="2"/>
  <c r="H195" i="2" s="1"/>
  <c r="C194" i="2"/>
  <c r="G191" i="2"/>
  <c r="H191" i="2" s="1"/>
  <c r="E189" i="2"/>
  <c r="G190" i="2"/>
  <c r="H190" i="2" s="1"/>
  <c r="C189" i="2"/>
  <c r="E187" i="2"/>
  <c r="C187" i="2"/>
  <c r="G186" i="2"/>
  <c r="H186" i="2" s="1"/>
  <c r="G185" i="2"/>
  <c r="H185" i="2" s="1"/>
  <c r="G184" i="2"/>
  <c r="H184" i="2" s="1"/>
  <c r="G183" i="2"/>
  <c r="H183" i="2" s="1"/>
  <c r="E181" i="2"/>
  <c r="G182" i="2"/>
  <c r="H182" i="2" s="1"/>
  <c r="C181" i="2"/>
  <c r="G180" i="2"/>
  <c r="H180" i="2" s="1"/>
  <c r="G179" i="2"/>
  <c r="H179" i="2" s="1"/>
  <c r="E177" i="2"/>
  <c r="G178" i="2"/>
  <c r="H178" i="2" s="1"/>
  <c r="C177" i="2"/>
  <c r="C175" i="2"/>
  <c r="G174" i="2"/>
  <c r="H174" i="2" s="1"/>
  <c r="G173" i="2"/>
  <c r="H173" i="2" s="1"/>
  <c r="G172" i="2"/>
  <c r="H172" i="2" s="1"/>
  <c r="E170" i="2"/>
  <c r="G171" i="2"/>
  <c r="H171" i="2" s="1"/>
  <c r="C170" i="2"/>
  <c r="G169" i="2"/>
  <c r="H169" i="2" s="1"/>
  <c r="E167" i="2"/>
  <c r="C167" i="2"/>
  <c r="G165" i="2"/>
  <c r="H165" i="2" s="1"/>
  <c r="G164" i="2"/>
  <c r="H164" i="2" s="1"/>
  <c r="C163" i="2"/>
  <c r="G161" i="2"/>
  <c r="H161" i="2" s="1"/>
  <c r="G160" i="2"/>
  <c r="H160" i="2" s="1"/>
  <c r="G159" i="2"/>
  <c r="H159" i="2" s="1"/>
  <c r="G158" i="2"/>
  <c r="H158" i="2" s="1"/>
  <c r="C156" i="2"/>
  <c r="G155" i="2"/>
  <c r="H155" i="2" s="1"/>
  <c r="G154" i="2"/>
  <c r="H154" i="2" s="1"/>
  <c r="E152" i="2"/>
  <c r="D152" i="2"/>
  <c r="C152" i="2"/>
  <c r="G149" i="2"/>
  <c r="H149" i="2" s="1"/>
  <c r="G148" i="2"/>
  <c r="H148" i="2" s="1"/>
  <c r="G147" i="2"/>
  <c r="H147" i="2" s="1"/>
  <c r="G146" i="2"/>
  <c r="H146" i="2" s="1"/>
  <c r="G143" i="2"/>
  <c r="H143" i="2" s="1"/>
  <c r="G142" i="2"/>
  <c r="H142" i="2" s="1"/>
  <c r="G141" i="2"/>
  <c r="H141" i="2" s="1"/>
  <c r="G140" i="2"/>
  <c r="H140" i="2" s="1"/>
  <c r="G139" i="2"/>
  <c r="H139" i="2" s="1"/>
  <c r="G138" i="2"/>
  <c r="H138" i="2" s="1"/>
  <c r="G133" i="2"/>
  <c r="H133" i="2" s="1"/>
  <c r="E131" i="2"/>
  <c r="D131" i="2"/>
  <c r="C131" i="2"/>
  <c r="G127" i="2"/>
  <c r="H127" i="2" s="1"/>
  <c r="G125" i="2"/>
  <c r="H125" i="2" s="1"/>
  <c r="E123" i="2"/>
  <c r="D123" i="2"/>
  <c r="C123" i="2"/>
  <c r="G121" i="2"/>
  <c r="H121" i="2" s="1"/>
  <c r="E119" i="2"/>
  <c r="D119" i="2"/>
  <c r="C119" i="2"/>
  <c r="G118" i="2"/>
  <c r="H118" i="2" s="1"/>
  <c r="G116" i="2"/>
  <c r="H116" i="2" s="1"/>
  <c r="D112" i="2"/>
  <c r="E110" i="2"/>
  <c r="G111" i="2"/>
  <c r="H111" i="2" s="1"/>
  <c r="C110" i="2"/>
  <c r="G109" i="2"/>
  <c r="H109" i="2" s="1"/>
  <c r="E107" i="2"/>
  <c r="D107" i="2"/>
  <c r="G105" i="2"/>
  <c r="H105" i="2" s="1"/>
  <c r="F103" i="2"/>
  <c r="E103" i="2"/>
  <c r="G104" i="2"/>
  <c r="H104" i="2" s="1"/>
  <c r="G102" i="2"/>
  <c r="H102" i="2" s="1"/>
  <c r="G101" i="2"/>
  <c r="H101" i="2" s="1"/>
  <c r="G100" i="2"/>
  <c r="H100" i="2" s="1"/>
  <c r="G96" i="2"/>
  <c r="H96" i="2" s="1"/>
  <c r="E90" i="2"/>
  <c r="C90" i="2"/>
  <c r="G89" i="2"/>
  <c r="H89" i="2" s="1"/>
  <c r="G86" i="2"/>
  <c r="H86" i="2" s="1"/>
  <c r="E84" i="2"/>
  <c r="D84" i="2"/>
  <c r="C84" i="2"/>
  <c r="G82" i="2"/>
  <c r="H82" i="2" s="1"/>
  <c r="G81" i="2"/>
  <c r="H81" i="2" s="1"/>
  <c r="E79" i="2"/>
  <c r="D79" i="2"/>
  <c r="G78" i="2"/>
  <c r="H78" i="2" s="1"/>
  <c r="G76" i="2"/>
  <c r="H76" i="2" s="1"/>
  <c r="G73" i="2"/>
  <c r="H73" i="2" s="1"/>
  <c r="G71" i="2"/>
  <c r="H71" i="2" s="1"/>
  <c r="G70" i="2"/>
  <c r="H70" i="2" s="1"/>
  <c r="G69" i="2"/>
  <c r="H69" i="2" s="1"/>
  <c r="G66" i="2"/>
  <c r="H66" i="2" s="1"/>
  <c r="G64" i="2"/>
  <c r="H64" i="2" s="1"/>
  <c r="G63" i="2"/>
  <c r="H63" i="2" s="1"/>
  <c r="G58" i="2"/>
  <c r="H58" i="2" s="1"/>
  <c r="E57" i="2"/>
  <c r="D57" i="2"/>
  <c r="C57" i="2"/>
  <c r="G55" i="2"/>
  <c r="H55" i="2" s="1"/>
  <c r="E53" i="2"/>
  <c r="D53" i="2"/>
  <c r="C53" i="2"/>
  <c r="E51" i="2"/>
  <c r="G52" i="2"/>
  <c r="H52" i="2" s="1"/>
  <c r="C51" i="2"/>
  <c r="G50" i="2"/>
  <c r="H50" i="2" s="1"/>
  <c r="G49" i="2"/>
  <c r="H49" i="2" s="1"/>
  <c r="E45" i="2"/>
  <c r="D45" i="2"/>
  <c r="C45" i="2"/>
  <c r="G44" i="2"/>
  <c r="H44" i="2" s="1"/>
  <c r="E42" i="2"/>
  <c r="D42" i="2"/>
  <c r="E40" i="2"/>
  <c r="D40" i="2"/>
  <c r="C40" i="2"/>
  <c r="G38" i="2"/>
  <c r="H38" i="2" s="1"/>
  <c r="G35" i="2"/>
  <c r="H35" i="2" s="1"/>
  <c r="G34" i="2"/>
  <c r="H34" i="2" s="1"/>
  <c r="E32" i="2"/>
  <c r="G33" i="2"/>
  <c r="H33" i="2" s="1"/>
  <c r="E28" i="2"/>
  <c r="G29" i="2"/>
  <c r="H29" i="2" s="1"/>
  <c r="C28" i="2"/>
  <c r="G27" i="2"/>
  <c r="H27" i="2" s="1"/>
  <c r="E25" i="2"/>
  <c r="D25" i="2"/>
  <c r="C25" i="2"/>
  <c r="G22" i="2"/>
  <c r="H22" i="2" s="1"/>
  <c r="G20" i="2"/>
  <c r="H20" i="2" s="1"/>
  <c r="G19" i="2"/>
  <c r="H19" i="2" s="1"/>
  <c r="G18" i="2"/>
  <c r="H18" i="2" s="1"/>
  <c r="D16" i="2"/>
  <c r="E13" i="2"/>
  <c r="D13" i="2"/>
  <c r="C13" i="2"/>
  <c r="G10" i="2"/>
  <c r="H10" i="2" s="1"/>
  <c r="E8" i="2"/>
  <c r="G201" i="2"/>
  <c r="H201" i="2" s="1"/>
  <c r="F197" i="2"/>
  <c r="F194" i="2"/>
  <c r="E194" i="2"/>
  <c r="F189" i="2"/>
  <c r="F187" i="2"/>
  <c r="F181" i="2"/>
  <c r="F177" i="2"/>
  <c r="F175" i="2"/>
  <c r="E175" i="2"/>
  <c r="F170" i="2"/>
  <c r="F167" i="2"/>
  <c r="F163" i="2"/>
  <c r="E163" i="2"/>
  <c r="F156" i="2"/>
  <c r="E156" i="2"/>
  <c r="F152" i="2"/>
  <c r="G151" i="2"/>
  <c r="H151" i="2" s="1"/>
  <c r="F144" i="2"/>
  <c r="F137" i="2" s="1"/>
  <c r="E144" i="2"/>
  <c r="C144" i="2"/>
  <c r="G136" i="2"/>
  <c r="H136" i="2" s="1"/>
  <c r="F135" i="2"/>
  <c r="E135" i="2"/>
  <c r="D135" i="2"/>
  <c r="F131" i="2"/>
  <c r="F123" i="2"/>
  <c r="F119" i="2"/>
  <c r="F112" i="2"/>
  <c r="E112" i="2"/>
  <c r="C112" i="2"/>
  <c r="F110" i="2"/>
  <c r="C107" i="2"/>
  <c r="D103" i="2"/>
  <c r="C103" i="2"/>
  <c r="F99" i="2"/>
  <c r="E99" i="2"/>
  <c r="D99" i="2"/>
  <c r="C99" i="2"/>
  <c r="G95" i="2"/>
  <c r="H95" i="2" s="1"/>
  <c r="G94" i="2"/>
  <c r="G91" i="2"/>
  <c r="H91" i="2" s="1"/>
  <c r="F90" i="2"/>
  <c r="D90" i="2"/>
  <c r="F87" i="2"/>
  <c r="E87" i="2"/>
  <c r="C87" i="2"/>
  <c r="G85" i="2"/>
  <c r="H85" i="2" s="1"/>
  <c r="F84" i="2"/>
  <c r="G83" i="2"/>
  <c r="H83" i="2" s="1"/>
  <c r="G80" i="2"/>
  <c r="H80" i="2" s="1"/>
  <c r="F79" i="2"/>
  <c r="C79" i="2"/>
  <c r="F77" i="2"/>
  <c r="E77" i="2"/>
  <c r="D77" i="2"/>
  <c r="C77" i="2"/>
  <c r="G75" i="2"/>
  <c r="H75" i="2" s="1"/>
  <c r="G74" i="2"/>
  <c r="H74" i="2" s="1"/>
  <c r="G72" i="2"/>
  <c r="H72" i="2" s="1"/>
  <c r="G68" i="2"/>
  <c r="H68" i="2" s="1"/>
  <c r="G67" i="2"/>
  <c r="H67" i="2" s="1"/>
  <c r="G65" i="2"/>
  <c r="H65" i="2" s="1"/>
  <c r="G60" i="2"/>
  <c r="H60" i="2" s="1"/>
  <c r="G59" i="2"/>
  <c r="H59" i="2" s="1"/>
  <c r="G54" i="2"/>
  <c r="H54" i="2" s="1"/>
  <c r="F53" i="2"/>
  <c r="F51" i="2"/>
  <c r="G46" i="2"/>
  <c r="H46" i="2" s="1"/>
  <c r="F45" i="2"/>
  <c r="G43" i="2"/>
  <c r="H43" i="2" s="1"/>
  <c r="F42" i="2"/>
  <c r="C42" i="2"/>
  <c r="G41" i="2"/>
  <c r="H41" i="2" s="1"/>
  <c r="F40" i="2"/>
  <c r="G39" i="2"/>
  <c r="H39" i="2" s="1"/>
  <c r="G37" i="2"/>
  <c r="H37" i="2" s="1"/>
  <c r="G36" i="2"/>
  <c r="H36" i="2" s="1"/>
  <c r="F32" i="2"/>
  <c r="D32" i="2"/>
  <c r="C32" i="2"/>
  <c r="F28" i="2"/>
  <c r="D28" i="2"/>
  <c r="G26" i="2"/>
  <c r="H26" i="2" s="1"/>
  <c r="F25" i="2"/>
  <c r="G23" i="2"/>
  <c r="H23" i="2" s="1"/>
  <c r="G21" i="2"/>
  <c r="H21" i="2" s="1"/>
  <c r="G17" i="2"/>
  <c r="H17" i="2" s="1"/>
  <c r="F16" i="2"/>
  <c r="F15" i="2" s="1"/>
  <c r="E16" i="2"/>
  <c r="C16" i="2"/>
  <c r="F13" i="2"/>
  <c r="F11" i="2"/>
  <c r="E11" i="2"/>
  <c r="C11" i="2"/>
  <c r="G9" i="2"/>
  <c r="H9" i="2" s="1"/>
  <c r="C8" i="2"/>
  <c r="F62" i="1"/>
  <c r="F61" i="1" s="1"/>
  <c r="F51" i="1"/>
  <c r="F33" i="1"/>
  <c r="F31" i="1"/>
  <c r="E24" i="1"/>
  <c r="E23" i="1" s="1"/>
  <c r="F24" i="1"/>
  <c r="F23" i="1" s="1"/>
  <c r="F21" i="1"/>
  <c r="F19" i="1"/>
  <c r="E14" i="1"/>
  <c r="F14" i="1"/>
  <c r="E11" i="1"/>
  <c r="E10" i="1" s="1"/>
  <c r="D8" i="1"/>
  <c r="E66" i="1"/>
  <c r="E65" i="1" s="1"/>
  <c r="E64" i="1" s="1"/>
  <c r="D66" i="1"/>
  <c r="D65" i="1" s="1"/>
  <c r="D64" i="1" s="1"/>
  <c r="C66" i="1"/>
  <c r="C65" i="1" s="1"/>
  <c r="C64" i="1" s="1"/>
  <c r="E62" i="1"/>
  <c r="E61" i="1" s="1"/>
  <c r="D62" i="1"/>
  <c r="D61" i="1" s="1"/>
  <c r="C62" i="1"/>
  <c r="C61" i="1" s="1"/>
  <c r="F59" i="1"/>
  <c r="E59" i="1"/>
  <c r="D59" i="1"/>
  <c r="E57" i="1"/>
  <c r="D57" i="1"/>
  <c r="C57" i="1"/>
  <c r="E53" i="1"/>
  <c r="C53" i="1"/>
  <c r="E51" i="1"/>
  <c r="D51" i="1"/>
  <c r="D50" i="1" s="1"/>
  <c r="C51" i="1"/>
  <c r="F48" i="1"/>
  <c r="E48" i="1"/>
  <c r="D48" i="1"/>
  <c r="F46" i="1"/>
  <c r="E46" i="1"/>
  <c r="D46" i="1"/>
  <c r="C46" i="1"/>
  <c r="F40" i="1"/>
  <c r="F39" i="1" s="1"/>
  <c r="E40" i="1"/>
  <c r="E39" i="1" s="1"/>
  <c r="D40" i="1"/>
  <c r="D39" i="1" s="1"/>
  <c r="F36" i="1"/>
  <c r="F35" i="1" s="1"/>
  <c r="E36" i="1"/>
  <c r="E35" i="1" s="1"/>
  <c r="D36" i="1"/>
  <c r="D35" i="1" s="1"/>
  <c r="C36" i="1"/>
  <c r="C35" i="1" s="1"/>
  <c r="E33" i="1"/>
  <c r="D33" i="1"/>
  <c r="C33" i="1"/>
  <c r="E31" i="1"/>
  <c r="D31" i="1"/>
  <c r="F28" i="1"/>
  <c r="E28" i="1"/>
  <c r="D28" i="1"/>
  <c r="C28" i="1"/>
  <c r="D24" i="1"/>
  <c r="D23" i="1" s="1"/>
  <c r="C24" i="1"/>
  <c r="E21" i="1"/>
  <c r="D21" i="1"/>
  <c r="C21" i="1"/>
  <c r="E19" i="1"/>
  <c r="D19" i="1"/>
  <c r="F16" i="1"/>
  <c r="D14" i="1"/>
  <c r="C14" i="1"/>
  <c r="F11" i="1"/>
  <c r="F10" i="1" s="1"/>
  <c r="D11" i="1"/>
  <c r="D10" i="1" s="1"/>
  <c r="C11" i="1"/>
  <c r="C10" i="1" s="1"/>
  <c r="F8" i="1"/>
  <c r="F7" i="1" s="1"/>
  <c r="E8" i="1"/>
  <c r="E7" i="1" s="1"/>
  <c r="C8" i="1"/>
  <c r="C7" i="1" s="1"/>
  <c r="F66" i="1"/>
  <c r="F65" i="1" s="1"/>
  <c r="F64" i="1" s="1"/>
  <c r="C59" i="1"/>
  <c r="F53" i="1"/>
  <c r="C48" i="1"/>
  <c r="C31" i="1"/>
  <c r="C19" i="1"/>
  <c r="E16" i="1"/>
  <c r="D16" i="1"/>
  <c r="C16" i="1"/>
  <c r="G45" i="2" l="1"/>
  <c r="H45" i="2" s="1"/>
  <c r="E54" i="3"/>
  <c r="E7" i="3"/>
  <c r="H94" i="2"/>
  <c r="H93" i="2" s="1"/>
  <c r="G93" i="2"/>
  <c r="E15" i="2"/>
  <c r="D114" i="2"/>
  <c r="E137" i="2"/>
  <c r="E162" i="2"/>
  <c r="H51" i="3"/>
  <c r="C54" i="3"/>
  <c r="C51" i="3"/>
  <c r="C47" i="3"/>
  <c r="C42" i="3"/>
  <c r="C7" i="3"/>
  <c r="E193" i="2"/>
  <c r="E192" i="2" s="1"/>
  <c r="F129" i="2"/>
  <c r="C162" i="2"/>
  <c r="C114" i="2"/>
  <c r="C15" i="2"/>
  <c r="C23" i="1"/>
  <c r="G34" i="3"/>
  <c r="H34" i="3" s="1"/>
  <c r="H48" i="3"/>
  <c r="H52" i="3"/>
  <c r="H47" i="3"/>
  <c r="G8" i="3"/>
  <c r="G7" i="3" s="1"/>
  <c r="G12" i="3"/>
  <c r="G11" i="3" s="1"/>
  <c r="H11" i="3" s="1"/>
  <c r="E18" i="1"/>
  <c r="E50" i="1"/>
  <c r="D13" i="1"/>
  <c r="F45" i="1"/>
  <c r="H49" i="3"/>
  <c r="H53" i="3"/>
  <c r="H35" i="3"/>
  <c r="G43" i="3"/>
  <c r="F50" i="3"/>
  <c r="F47" i="3"/>
  <c r="D50" i="3"/>
  <c r="G38" i="3"/>
  <c r="H38" i="3" s="1"/>
  <c r="E52" i="3"/>
  <c r="C14" i="3"/>
  <c r="D14" i="3"/>
  <c r="E34" i="3"/>
  <c r="D42" i="3"/>
  <c r="E43" i="3"/>
  <c r="G15" i="3"/>
  <c r="H15" i="3" s="1"/>
  <c r="G25" i="3"/>
  <c r="H25" i="3" s="1"/>
  <c r="G30" i="3"/>
  <c r="H30" i="3" s="1"/>
  <c r="G55" i="3"/>
  <c r="F15" i="3"/>
  <c r="G20" i="3"/>
  <c r="H20" i="3" s="1"/>
  <c r="F30" i="3"/>
  <c r="D56" i="2"/>
  <c r="G112" i="2"/>
  <c r="H112" i="2" s="1"/>
  <c r="G199" i="2"/>
  <c r="H199" i="2" s="1"/>
  <c r="F193" i="2"/>
  <c r="F192" i="2" s="1"/>
  <c r="E129" i="2"/>
  <c r="G77" i="2"/>
  <c r="H77" i="2" s="1"/>
  <c r="D24" i="2"/>
  <c r="D15" i="2"/>
  <c r="G16" i="2"/>
  <c r="H16" i="2" s="1"/>
  <c r="D156" i="2"/>
  <c r="G157" i="2"/>
  <c r="H157" i="2" s="1"/>
  <c r="G168" i="2"/>
  <c r="H168" i="2" s="1"/>
  <c r="D167" i="2"/>
  <c r="D175" i="2"/>
  <c r="G176" i="2"/>
  <c r="H176" i="2" s="1"/>
  <c r="G188" i="2"/>
  <c r="H188" i="2" s="1"/>
  <c r="D187" i="2"/>
  <c r="G13" i="2"/>
  <c r="H13" i="2" s="1"/>
  <c r="G28" i="2"/>
  <c r="H28" i="2" s="1"/>
  <c r="G79" i="2"/>
  <c r="H79" i="2" s="1"/>
  <c r="D87" i="2"/>
  <c r="G88" i="2"/>
  <c r="H88" i="2" s="1"/>
  <c r="E166" i="2"/>
  <c r="C31" i="2"/>
  <c r="G42" i="2"/>
  <c r="H42" i="2" s="1"/>
  <c r="D51" i="2"/>
  <c r="G153" i="2"/>
  <c r="H153" i="2" s="1"/>
  <c r="D144" i="2"/>
  <c r="G145" i="2"/>
  <c r="G144" i="2" s="1"/>
  <c r="F48" i="2"/>
  <c r="D110" i="2"/>
  <c r="D11" i="2"/>
  <c r="G12" i="2"/>
  <c r="H12" i="2" s="1"/>
  <c r="D31" i="2"/>
  <c r="G53" i="2"/>
  <c r="H53" i="2" s="1"/>
  <c r="E7" i="2"/>
  <c r="E114" i="2"/>
  <c r="G103" i="2"/>
  <c r="H103" i="2" s="1"/>
  <c r="G106" i="2"/>
  <c r="H106" i="2" s="1"/>
  <c r="G113" i="2"/>
  <c r="H113" i="2" s="1"/>
  <c r="G115" i="2"/>
  <c r="H115" i="2" s="1"/>
  <c r="G117" i="2"/>
  <c r="H117" i="2" s="1"/>
  <c r="G120" i="2"/>
  <c r="H120" i="2" s="1"/>
  <c r="G122" i="2"/>
  <c r="H122" i="2" s="1"/>
  <c r="G124" i="2"/>
  <c r="H124" i="2" s="1"/>
  <c r="G126" i="2"/>
  <c r="H126" i="2" s="1"/>
  <c r="G128" i="2"/>
  <c r="H128" i="2" s="1"/>
  <c r="G132" i="2"/>
  <c r="H132" i="2" s="1"/>
  <c r="G134" i="2"/>
  <c r="H134" i="2" s="1"/>
  <c r="G130" i="2"/>
  <c r="H130" i="2" s="1"/>
  <c r="E56" i="2"/>
  <c r="G84" i="2"/>
  <c r="H84" i="2" s="1"/>
  <c r="G90" i="2"/>
  <c r="H90" i="2" s="1"/>
  <c r="G135" i="2"/>
  <c r="H135" i="2" s="1"/>
  <c r="G152" i="2"/>
  <c r="H152" i="2" s="1"/>
  <c r="D8" i="2"/>
  <c r="C48" i="2"/>
  <c r="C56" i="2"/>
  <c r="C137" i="2"/>
  <c r="D129" i="2"/>
  <c r="C135" i="2"/>
  <c r="C166" i="2"/>
  <c r="C193" i="2"/>
  <c r="C192" i="2" s="1"/>
  <c r="F166" i="2"/>
  <c r="F162" i="2"/>
  <c r="D163" i="2"/>
  <c r="D177" i="2"/>
  <c r="D181" i="2"/>
  <c r="D189" i="2"/>
  <c r="D197" i="2"/>
  <c r="D170" i="2"/>
  <c r="D194" i="2"/>
  <c r="G119" i="2"/>
  <c r="H119" i="2" s="1"/>
  <c r="G123" i="2"/>
  <c r="H123" i="2" s="1"/>
  <c r="G131" i="2"/>
  <c r="H131" i="2" s="1"/>
  <c r="E48" i="2"/>
  <c r="C24" i="2"/>
  <c r="C7" i="2"/>
  <c r="F24" i="2"/>
  <c r="G40" i="2"/>
  <c r="H40" i="2" s="1"/>
  <c r="C98" i="2"/>
  <c r="E24" i="2"/>
  <c r="F8" i="2"/>
  <c r="F31" i="2"/>
  <c r="E56" i="1"/>
  <c r="F50" i="1"/>
  <c r="D45" i="1"/>
  <c r="D44" i="1" s="1"/>
  <c r="F27" i="1"/>
  <c r="F26" i="1" s="1"/>
  <c r="D27" i="1"/>
  <c r="D26" i="1" s="1"/>
  <c r="D18" i="1"/>
  <c r="F18" i="1"/>
  <c r="E13" i="1"/>
  <c r="E31" i="2"/>
  <c r="E98" i="2"/>
  <c r="G25" i="2"/>
  <c r="H25" i="2" s="1"/>
  <c r="G32" i="2"/>
  <c r="H32" i="2" s="1"/>
  <c r="G99" i="2"/>
  <c r="H99" i="2" s="1"/>
  <c r="F114" i="2"/>
  <c r="C13" i="1"/>
  <c r="D56" i="1"/>
  <c r="D55" i="1" s="1"/>
  <c r="F13" i="1"/>
  <c r="C45" i="1"/>
  <c r="C27" i="1"/>
  <c r="C56" i="1"/>
  <c r="C55" i="1" s="1"/>
  <c r="C40" i="1"/>
  <c r="C39" i="1" s="1"/>
  <c r="C38" i="1" s="1"/>
  <c r="C50" i="1"/>
  <c r="C44" i="1" s="1"/>
  <c r="E55" i="1"/>
  <c r="E45" i="1"/>
  <c r="F38" i="1"/>
  <c r="E38" i="1"/>
  <c r="D38" i="1"/>
  <c r="E27" i="1"/>
  <c r="E26" i="1" s="1"/>
  <c r="D7" i="1"/>
  <c r="C18" i="1"/>
  <c r="E92" i="2" l="1"/>
  <c r="G6" i="3"/>
  <c r="H6" i="3" s="1"/>
  <c r="F6" i="1"/>
  <c r="F44" i="1"/>
  <c r="H12" i="3"/>
  <c r="E51" i="3"/>
  <c r="E42" i="3"/>
  <c r="E14" i="3"/>
  <c r="E10" i="3" s="1"/>
  <c r="E6" i="3"/>
  <c r="H7" i="3"/>
  <c r="C50" i="3"/>
  <c r="E6" i="2"/>
  <c r="G170" i="2"/>
  <c r="H170" i="2" s="1"/>
  <c r="G197" i="2"/>
  <c r="H197" i="2" s="1"/>
  <c r="G15" i="2"/>
  <c r="H15" i="2" s="1"/>
  <c r="G177" i="2"/>
  <c r="H177" i="2" s="1"/>
  <c r="E47" i="2"/>
  <c r="D162" i="2"/>
  <c r="G162" i="2" s="1"/>
  <c r="H162" i="2" s="1"/>
  <c r="D137" i="2"/>
  <c r="G175" i="2"/>
  <c r="H175" i="2" s="1"/>
  <c r="G156" i="2"/>
  <c r="H156" i="2" s="1"/>
  <c r="G181" i="2"/>
  <c r="H181" i="2" s="1"/>
  <c r="G11" i="2"/>
  <c r="H11" i="2" s="1"/>
  <c r="G51" i="2"/>
  <c r="H51" i="2" s="1"/>
  <c r="G189" i="2"/>
  <c r="H189" i="2" s="1"/>
  <c r="D98" i="2"/>
  <c r="G87" i="2"/>
  <c r="H87" i="2" s="1"/>
  <c r="G187" i="2"/>
  <c r="H187" i="2" s="1"/>
  <c r="G167" i="2"/>
  <c r="H167" i="2" s="1"/>
  <c r="C10" i="3"/>
  <c r="C6" i="3"/>
  <c r="D48" i="2"/>
  <c r="C129" i="2"/>
  <c r="C92" i="2" s="1"/>
  <c r="C26" i="1"/>
  <c r="H8" i="3"/>
  <c r="E6" i="1"/>
  <c r="G54" i="3"/>
  <c r="H55" i="3"/>
  <c r="G42" i="3"/>
  <c r="H42" i="3" s="1"/>
  <c r="H43" i="3"/>
  <c r="D10" i="3"/>
  <c r="D5" i="3" s="1"/>
  <c r="F14" i="3"/>
  <c r="F10" i="3" s="1"/>
  <c r="F5" i="3" s="1"/>
  <c r="G14" i="3"/>
  <c r="G110" i="2"/>
  <c r="H110" i="2" s="1"/>
  <c r="D7" i="2"/>
  <c r="D193" i="2"/>
  <c r="D192" i="2" s="1"/>
  <c r="G192" i="2" s="1"/>
  <c r="H145" i="2"/>
  <c r="G24" i="2"/>
  <c r="H24" i="2" s="1"/>
  <c r="C6" i="2"/>
  <c r="G163" i="2"/>
  <c r="H163" i="2" s="1"/>
  <c r="C47" i="2"/>
  <c r="G31" i="2"/>
  <c r="H31" i="2" s="1"/>
  <c r="H144" i="2"/>
  <c r="G129" i="2"/>
  <c r="D166" i="2"/>
  <c r="G194" i="2"/>
  <c r="H194" i="2" s="1"/>
  <c r="F7" i="2"/>
  <c r="F6" i="2" s="1"/>
  <c r="G8" i="2"/>
  <c r="H8" i="2" s="1"/>
  <c r="C6" i="1"/>
  <c r="G114" i="2"/>
  <c r="H114" i="2" s="1"/>
  <c r="E44" i="1"/>
  <c r="D6" i="1"/>
  <c r="D92" i="2" l="1"/>
  <c r="E50" i="3"/>
  <c r="E5" i="3"/>
  <c r="G48" i="2"/>
  <c r="H48" i="2" s="1"/>
  <c r="D47" i="2"/>
  <c r="G193" i="2"/>
  <c r="H193" i="2" s="1"/>
  <c r="G166" i="2"/>
  <c r="H166" i="2" s="1"/>
  <c r="E30" i="2"/>
  <c r="E5" i="2" s="1"/>
  <c r="D6" i="2"/>
  <c r="G137" i="2"/>
  <c r="H137" i="2" s="1"/>
  <c r="C5" i="3"/>
  <c r="C5" i="1"/>
  <c r="H54" i="3"/>
  <c r="G50" i="3"/>
  <c r="H50" i="3" s="1"/>
  <c r="G10" i="3"/>
  <c r="H14" i="3"/>
  <c r="C30" i="2"/>
  <c r="C5" i="2" s="1"/>
  <c r="H129" i="2"/>
  <c r="G7" i="2"/>
  <c r="H7" i="2" s="1"/>
  <c r="E5" i="1"/>
  <c r="D5" i="1"/>
  <c r="G5" i="3" l="1"/>
  <c r="D30" i="2"/>
  <c r="D5" i="2" s="1"/>
  <c r="G6" i="2"/>
  <c r="H6" i="2" s="1"/>
  <c r="H192" i="2"/>
  <c r="H10" i="3"/>
  <c r="G62" i="2"/>
  <c r="H62" i="2" s="1"/>
  <c r="H5" i="3" l="1"/>
  <c r="F107" i="2"/>
  <c r="H108" i="2"/>
  <c r="F57" i="2"/>
  <c r="G61" i="2"/>
  <c r="H61" i="2" s="1"/>
  <c r="G107" i="2" l="1"/>
  <c r="H107" i="2" s="1"/>
  <c r="F98" i="2"/>
  <c r="F92" i="2" s="1"/>
  <c r="F56" i="2"/>
  <c r="G57" i="2"/>
  <c r="H57" i="2" s="1"/>
  <c r="G62" i="1"/>
  <c r="H42" i="1"/>
  <c r="H30" i="1"/>
  <c r="F57" i="1"/>
  <c r="F56" i="1" s="1"/>
  <c r="F55" i="1" s="1"/>
  <c r="F5" i="1" s="1"/>
  <c r="F47" i="2" l="1"/>
  <c r="G56" i="2"/>
  <c r="H56" i="2" s="1"/>
  <c r="G98" i="2"/>
  <c r="H98" i="2" s="1"/>
  <c r="G92" i="2"/>
  <c r="H92" i="2" s="1"/>
  <c r="G19" i="1"/>
  <c r="H20" i="1"/>
  <c r="G21" i="1"/>
  <c r="H22" i="1"/>
  <c r="G33" i="1"/>
  <c r="H34" i="1"/>
  <c r="H47" i="1"/>
  <c r="G46" i="1"/>
  <c r="G8" i="1"/>
  <c r="H9" i="1"/>
  <c r="G24" i="1"/>
  <c r="H25" i="1"/>
  <c r="G36" i="1"/>
  <c r="H37" i="1"/>
  <c r="H62" i="1"/>
  <c r="G61" i="1"/>
  <c r="H32" i="1"/>
  <c r="G31" i="1"/>
  <c r="H15" i="1"/>
  <c r="G14" i="1"/>
  <c r="H41" i="1"/>
  <c r="H21" i="1" l="1"/>
  <c r="H61" i="1"/>
  <c r="H31" i="1"/>
  <c r="H33" i="1"/>
  <c r="G47" i="2"/>
  <c r="H47" i="2" s="1"/>
  <c r="F30" i="2"/>
  <c r="F5" i="2" s="1"/>
  <c r="G35" i="1"/>
  <c r="H36" i="1"/>
  <c r="G7" i="1"/>
  <c r="H8" i="1"/>
  <c r="H19" i="1"/>
  <c r="G18" i="1"/>
  <c r="H14" i="1"/>
  <c r="H46" i="1"/>
  <c r="G23" i="1"/>
  <c r="H24" i="1"/>
  <c r="H23" i="1" l="1"/>
  <c r="H18" i="1"/>
  <c r="H35" i="1"/>
  <c r="H7" i="1"/>
  <c r="G30" i="2"/>
  <c r="H67" i="1"/>
  <c r="G66" i="1"/>
  <c r="H43" i="1"/>
  <c r="G40" i="1"/>
  <c r="G28" i="1"/>
  <c r="H29" i="1"/>
  <c r="H60" i="1"/>
  <c r="G59" i="1"/>
  <c r="H58" i="1"/>
  <c r="G57" i="1"/>
  <c r="H17" i="1"/>
  <c r="G16" i="1"/>
  <c r="G51" i="1"/>
  <c r="H52" i="1"/>
  <c r="H49" i="1"/>
  <c r="G48" i="1"/>
  <c r="G11" i="1"/>
  <c r="H12" i="1"/>
  <c r="H30" i="2" l="1"/>
  <c r="G5" i="2"/>
  <c r="H5" i="2"/>
  <c r="H59" i="1"/>
  <c r="H57" i="1"/>
  <c r="G56" i="1"/>
  <c r="H66" i="1"/>
  <c r="G65" i="1"/>
  <c r="H48" i="1"/>
  <c r="G45" i="1"/>
  <c r="H16" i="1"/>
  <c r="G13" i="1"/>
  <c r="G39" i="1"/>
  <c r="H40" i="1"/>
  <c r="H11" i="1"/>
  <c r="G10" i="1"/>
  <c r="H51" i="1"/>
  <c r="G27" i="1"/>
  <c r="H28" i="1"/>
  <c r="H13" i="1" l="1"/>
  <c r="H39" i="1"/>
  <c r="G38" i="1"/>
  <c r="H10" i="1"/>
  <c r="G6" i="1"/>
  <c r="H65" i="1"/>
  <c r="G64" i="1"/>
  <c r="H27" i="1"/>
  <c r="G26" i="1"/>
  <c r="H45" i="1"/>
  <c r="H56" i="1"/>
  <c r="G55" i="1"/>
  <c r="H64" i="1" l="1"/>
  <c r="H38" i="1"/>
  <c r="H26" i="1"/>
  <c r="H55" i="1"/>
  <c r="H6" i="1"/>
  <c r="G53" i="1" l="1"/>
  <c r="H54" i="1"/>
  <c r="H53" i="1" l="1"/>
  <c r="G50" i="1"/>
  <c r="H50" i="1" l="1"/>
  <c r="G44" i="1"/>
  <c r="G5" i="1" s="1"/>
  <c r="H5" i="1" s="1"/>
  <c r="H44" i="1" l="1"/>
</calcChain>
</file>

<file path=xl/sharedStrings.xml><?xml version="1.0" encoding="utf-8"?>
<sst xmlns="http://schemas.openxmlformats.org/spreadsheetml/2006/main" count="342" uniqueCount="292">
  <si>
    <t>Konto</t>
  </si>
  <si>
    <t>Naziv konta</t>
  </si>
  <si>
    <t>Prihodi poslovanja</t>
  </si>
  <si>
    <t>Pomoći iz inozemstva i od subjekata unutar općeg proračuna</t>
  </si>
  <si>
    <t>Pomoći od izvanproračunskih korisnika</t>
  </si>
  <si>
    <t>Tekuće pomoći od izvanproračunskih korisnika</t>
  </si>
  <si>
    <t>Tekuće pomoći od HZMO-a, HZZ-a i HZZO-a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</si>
  <si>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</si>
  <si>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</si>
  <si>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</si>
  <si>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</si>
  <si>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</si>
  <si>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</si>
  <si>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</si>
  <si>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</si>
  <si>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</si>
  <si>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</si>
  <si>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</si>
  <si>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</si>
  <si>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</si>
  <si>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</si>
  <si>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</si>
  <si>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pozitivnih tečajnih razlika</t>
  </si>
  <si>
    <t>Prihodi od nefinancijske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</si>
  <si>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</si>
  <si>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</si>
  <si>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</si>
  <si>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</si>
  <si>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Sufinanciranje cijene usluga, participacije i slično</t>
  </si>
  <si>
    <t>Prihodi s osnova osiguranja, refundacije šteta i totalne štete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</si>
  <si>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</si>
  <si>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</si>
  <si>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</si>
  <si>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</si>
  <si>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Prihodi od prodaje proizvoda</t>
  </si>
  <si>
    <t>Donacije od pravnih i fizičkih osoba izvan općeg proračuna</t>
  </si>
  <si>
    <t>Tekuće donacije</t>
  </si>
  <si>
    <t>Tekuće donacije od trgovačkih društava</t>
  </si>
  <si>
    <t>Kapitalne donacije</t>
  </si>
  <si>
    <t>Kapitalne donacije od trgovačkih društava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</si>
  <si>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</si>
  <si>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</si>
  <si>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</si>
  <si>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</si>
  <si>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</si>
  <si>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Rashodi poslovanja</t>
  </si>
  <si>
    <t>Rashodi za zaposlene</t>
  </si>
  <si>
    <t>Plaće (bruto)</t>
  </si>
  <si>
    <t>Plaće za redovan rad</t>
  </si>
  <si>
    <t>Plaće za zaposlene</t>
  </si>
  <si>
    <t>Plaće po sudskim presudama</t>
  </si>
  <si>
    <t>31113</t>
  </si>
  <si>
    <t>Plaće u naravi</t>
  </si>
  <si>
    <t>Korištenje prijevoznih sredstava</t>
  </si>
  <si>
    <t>Plaće za prekovremeni rad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</si>
  <si>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</si>
  <si>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</si>
  <si>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</si>
  <si>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</si>
  <si>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</si>
  <si>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</si>
  <si>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</si>
  <si>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</si>
  <si>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Doprinosi na plaće</t>
  </si>
  <si>
    <t>Doprinosi za obvezno zdravstveno osiguranje</t>
  </si>
  <si>
    <t>Doprinosi za obvezno zdravstveno osiguranje zaštite zdravlja na radu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</si>
  <si>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</si>
  <si>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</si>
  <si>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</si>
  <si>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</si>
  <si>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</si>
  <si>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</si>
  <si>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</si>
  <si>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</si>
  <si>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</si>
  <si>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</si>
  <si>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</si>
  <si>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</si>
  <si>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</si>
  <si>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</si>
  <si>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</si>
  <si>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</si>
  <si>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</si>
  <si>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</si>
  <si>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</si>
  <si>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</si>
  <si>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</si>
  <si>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</si>
  <si>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</si>
  <si>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</si>
  <si>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</si>
  <si>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</si>
  <si>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</si>
  <si>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</si>
  <si>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</si>
  <si>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cjepivo</t>
  </si>
  <si>
    <t>Osnovni materijal i sirovine - kemikalije</t>
  </si>
  <si>
    <t>Osnovni materijal i sirovine - diskovi</t>
  </si>
  <si>
    <t>Osnovni materijal i sirovine - testovi za mikrobiologiju</t>
  </si>
  <si>
    <t>Osnovni materijal i sirovine - podloge za mikrobiologiju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</si>
  <si>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</si>
  <si>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</si>
  <si>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</si>
  <si>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laboratorijski staklo</t>
  </si>
  <si>
    <t>Osnovni materijal i sirovine - laboratorijska plastika</t>
  </si>
  <si>
    <t>Osnovni materijal i sirovine - potrošni laboratorijski materijal</t>
  </si>
  <si>
    <t>Osnovni materijal i sirovine - sredstva za DDD</t>
  </si>
  <si>
    <t>Osnovni materijal i sirovine - molekularna mikrobiologija</t>
  </si>
  <si>
    <t>Osnovni materijal i sirovine - test pločice za droge</t>
  </si>
  <si>
    <t>Osnovni materijal i sirovine - mobilna mamografija</t>
  </si>
  <si>
    <t>Osnovni materijal i sirovine - obrasci</t>
  </si>
  <si>
    <t>Osnovni materijal i sirovine - serološka dijagnostika</t>
  </si>
  <si>
    <t>Osnovni materijal i sirovine - potrošni materijal za preventivnu medicinu</t>
  </si>
  <si>
    <t>Osnovni materijal i sirovine - standardi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</si>
  <si>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</si>
  <si>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</si>
  <si>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</si>
  <si>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</si>
  <si>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</si>
  <si>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</si>
  <si>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</si>
  <si>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</si>
  <si>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</si>
  <si>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</si>
  <si>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</si>
  <si>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</si>
  <si>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</si>
  <si>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</si>
  <si>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</si>
  <si>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</si>
  <si>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</si>
  <si>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Poštarina (pisma, tiskanice i slično)</t>
  </si>
  <si>
    <t>Rent-a-car i taxi prijevoz</t>
  </si>
  <si>
    <t>Usluge tekućeg i investicijskog održavanja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</si>
  <si>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</si>
  <si>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</si>
  <si>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</si>
  <si>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</si>
  <si>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</si>
  <si>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</si>
  <si>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investicijskog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</si>
  <si>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</si>
  <si>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</si>
  <si>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</si>
  <si>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</si>
  <si>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i investicijskog održavanja</t>
  </si>
  <si>
    <t>Ostale usluge tekućeg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</si>
  <si>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</si>
  <si>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</si>
  <si>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</si>
  <si>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</si>
  <si>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</si>
  <si>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</si>
  <si>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</si>
  <si>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</si>
  <si>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</si>
  <si>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</si>
  <si>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</si>
  <si>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Zakupnine i najamnine</t>
  </si>
  <si>
    <t>32352</t>
  </si>
  <si>
    <t>Zakupnine i najamnine za građevinske objekte</t>
  </si>
  <si>
    <t>Najamnine za opremu</t>
  </si>
  <si>
    <t>Licence</t>
  </si>
  <si>
    <t>Zakupnine i najamnine za vozila</t>
  </si>
  <si>
    <t>Ostale najamnine i zakupnine</t>
  </si>
  <si>
    <t>Zdravstvene i veterinarske usluge</t>
  </si>
  <si>
    <t>Obvezni i preventivni zdravstveni pregledi zaposlenika</t>
  </si>
  <si>
    <t>Laboratorijske usluge</t>
  </si>
  <si>
    <t>Laboratorijske usluge - usluge drugih zdravstvenih ustanova</t>
  </si>
  <si>
    <t>Laboratorijske usluge - interkalibracije</t>
  </si>
  <si>
    <t>Laboratorijske usluge -Eko Karta</t>
  </si>
  <si>
    <t>Ostale zdravstvene i veterinarske usluge</t>
  </si>
  <si>
    <t>Ostale zdravstvene usluge - očitavanje nalaza mobilne mamografije</t>
  </si>
  <si>
    <t>Intelektualne i osobne usluge</t>
  </si>
  <si>
    <t>Autorski honorari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</si>
  <si>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</si>
  <si>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</si>
  <si>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</si>
  <si>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</si>
  <si>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Ostale intelektualne usluge - izrada projekta</t>
  </si>
  <si>
    <t>Ostale intelektualne usluge - stručni nadzor</t>
  </si>
  <si>
    <t>Ostale intelektualne usluge - projektantski nadzor</t>
  </si>
  <si>
    <t>Ostale intelektualne usluge - bioprognoza i monitoring zraka</t>
  </si>
  <si>
    <t>Ostale intelektualne usluge - uvođenje sustava kvalitete</t>
  </si>
  <si>
    <t>Ostale intelektualne usluge - konzultantske usluge EU projekti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</si>
  <si>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</si>
  <si>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</si>
  <si>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</si>
  <si>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</si>
  <si>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</si>
  <si>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Grafičke i tiskarske usluge, usluge kopiranja i uvezivanja i slično</t>
  </si>
  <si>
    <t>Usluge pri registraciji prijevoznih sredstava</t>
  </si>
  <si>
    <t>Usluge čišćenja, pranja i slično</t>
  </si>
  <si>
    <t>Usluge čuvanja imovine i osoba</t>
  </si>
  <si>
    <t>Ostale nespomenute usluge</t>
  </si>
  <si>
    <t>Naknade troškova osobama izvan radnog odnosa</t>
  </si>
  <si>
    <t>Naknade troškova službenog puta</t>
  </si>
  <si>
    <t>Naknade ostalih troškova</t>
  </si>
  <si>
    <t>Ostali nespomenuti rashodi poslovanja</t>
  </si>
  <si>
    <t>Naknade za rad predstavničkih i izvršnih tijela, povjerenstava i slično</t>
  </si>
  <si>
    <t>Naknade za rad članovima predstavničkih i izvršnih tijela i upravnih vijeća</t>
  </si>
  <si>
    <t>Naknade članovima povjerenstava</t>
  </si>
  <si>
    <t>Premije osiguranja</t>
  </si>
  <si>
    <t>Premije osiguranja prijevoznih sredstava</t>
  </si>
  <si>
    <t>Premije osiguranja ostale imovine</t>
  </si>
  <si>
    <t>Premije osiguranja zaposlenih</t>
  </si>
  <si>
    <t>Osiguranje za odgovornost iz djelatnosti</t>
  </si>
  <si>
    <t>Reprezentacija</t>
  </si>
  <si>
    <t>Članarine i norme</t>
  </si>
  <si>
    <t>Tuzemne članarine</t>
  </si>
  <si>
    <t>Međunarodne članarine</t>
  </si>
  <si>
    <t>Norme</t>
  </si>
  <si>
    <t>Pristojbe i naknade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</si>
  <si>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</si>
  <si>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</si>
  <si>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</si>
  <si>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</si>
  <si>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Ostale pristojbe i naknade</t>
  </si>
  <si>
    <t>Troškovi sudskih postupaka</t>
  </si>
  <si>
    <t>Rashodi protokola (cvijeće, vijenci, svijeće i slično)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</si>
  <si>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</si>
  <si>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</si>
  <si>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</si>
  <si>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</si>
  <si>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</si>
  <si>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Negativne tečajne razlike i razlike zbog primjene valitne klauzule</t>
  </si>
  <si>
    <t>Negativne tečajne razlike</t>
  </si>
  <si>
    <t>Zatezne kamate</t>
  </si>
  <si>
    <t>Zatezne kamate iz poslovnih odnosa</t>
  </si>
  <si>
    <t>Ostale zatezne kamate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</si>
  <si>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</si>
  <si>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</si>
  <si>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</si>
  <si>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</si>
  <si>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</si>
  <si>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Poslovni objekti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</si>
  <si>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</si>
  <si>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</si>
  <si>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</si>
  <si>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</si>
  <si>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</si>
  <si>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Laboratorijski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</si>
  <si>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</si>
  <si>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</si>
  <si>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</si>
  <si>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</si>
  <si>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</si>
  <si>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</si>
  <si>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</si>
  <si>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</si>
  <si>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</si>
  <si>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civilnu zaštitu</t>
  </si>
  <si>
    <t>Ostala oprema za održavanje i zaštitu</t>
  </si>
  <si>
    <t>Medicinska i laboratorijska oprema</t>
  </si>
  <si>
    <t>Medicinska oprema</t>
  </si>
  <si>
    <t>Medicinska oprema - Mobilna mamografija</t>
  </si>
  <si>
    <t>Laboratorijska oprema</t>
  </si>
  <si>
    <t>Instrumenti, uređaji i strojevi</t>
  </si>
  <si>
    <t>Precizni i optički instrumenti</t>
  </si>
  <si>
    <t>Mjerni i kontrolni uređaji</t>
  </si>
  <si>
    <t>Ostali instrumenti, uređaji i strojevi</t>
  </si>
  <si>
    <t>Uređaji, strojevi i oprema za ostale namjene</t>
  </si>
  <si>
    <t>Uređaji</t>
  </si>
  <si>
    <t>Strojevi</t>
  </si>
  <si>
    <t>Oprema</t>
  </si>
  <si>
    <t>Prijevozna sredstva</t>
  </si>
  <si>
    <t>Prijevozna sredstva u cestovnom prometu</t>
  </si>
  <si>
    <t>Osobni automobili</t>
  </si>
  <si>
    <t>Kombi vozila</t>
  </si>
  <si>
    <t>Ostala prijevozna sredstva u cestovnom prometu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</si>
  <si>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</si>
  <si>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</si>
  <si>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</si>
  <si>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</si>
  <si>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Dodatna ulaganja u ostalu nefinancijsku imovinu</t>
  </si>
  <si>
    <t>Revizorske usluge</t>
  </si>
  <si>
    <t>Usluge vještačenja</t>
  </si>
  <si>
    <t>Ostali prihodi</t>
  </si>
  <si>
    <t>Pomoći od međunarodnih organizacija</t>
  </si>
  <si>
    <t>Tekuće pomoći od međunarodnih organizacija</t>
  </si>
  <si>
    <t>Ostale intelektualne usluge - ostali projekti i usluge</t>
  </si>
  <si>
    <t>PLAN PRIHODA POSLOVANJA ZA 2024. GODINU</t>
  </si>
  <si>
    <t>Izvršenje plana 
01-11/2023</t>
  </si>
  <si>
    <t>Prijedlog plana 2024</t>
  </si>
  <si>
    <t>Plan 2024 / 2023
u %</t>
  </si>
  <si>
    <t>Plan 2024 / 2023
u EUR</t>
  </si>
  <si>
    <t>Plan 2023
29.12.2022
UV 22</t>
  </si>
  <si>
    <t>Prijelog rebalansa 
21.12.2023
UV 37</t>
  </si>
  <si>
    <t>Ostale usluge za komunikaciju i prijevoz</t>
  </si>
  <si>
    <t>Zatezne kamate za doprinose</t>
  </si>
  <si>
    <t>PLAN RASHODA ZA NABAVU NEFINANCIJSKE IMOVINE ZA 2024. GODINU</t>
  </si>
  <si>
    <t xml:space="preserve">PLAN RASHODA POSLOVANJA ZA 2024.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</si>
</sst>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9" tint="0.39997558519241921"/>
        <bgColor rgb="FFB3C5DB"/>
      </patternFill>
    </fill>
    <fill>
      <patternFill patternType="solid">
        <fgColor rgb="FFCBD8E7"/>
        <bgColor rgb="FFB3C5DB"/>
      </patternFill>
    </fill>
    <fill>
      <patternFill patternType="solid">
        <fgColor rgb="FFE6EBF2"/>
        <bgColor rgb="FFB3C5DB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hair">
        <color theme="9" tint="-0.24994659260841701"/>
      </right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4" fontId="6" fillId="4" borderId="2" xfId="0" applyNumberFormat="1" applyFont="1" applyFill="1" applyBorder="1" applyAlignment="1">
      <alignment vertical="center"/>
    </xf>
    <xf numFmtId="0" fontId="6" fillId="17" borderId="2" xfId="0" applyFont="1" applyFill="1" applyBorder="1" applyAlignment="1">
      <alignment vertical="center"/>
    </xf>
    <xf numFmtId="3" fontId="6" fillId="17" borderId="2" xfId="0" applyNumberFormat="1" applyFont="1" applyFill="1" applyBorder="1" applyAlignment="1">
      <alignment vertical="center"/>
    </xf>
    <xf numFmtId="4" fontId="6" fillId="17" borderId="2" xfId="0" applyNumberFormat="1" applyFont="1" applyFill="1" applyBorder="1" applyAlignment="1">
      <alignment vertical="center"/>
    </xf>
    <xf numFmtId="0" fontId="6" fillId="18" borderId="2" xfId="0" applyFont="1" applyFill="1" applyBorder="1" applyAlignment="1">
      <alignment vertical="center"/>
    </xf>
    <xf numFmtId="3" fontId="6" fillId="18" borderId="2" xfId="0" applyNumberFormat="1" applyFont="1" applyFill="1" applyBorder="1" applyAlignment="1">
      <alignment vertical="center"/>
    </xf>
    <xf numFmtId="4" fontId="6" fillId="18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3" fontId="6" fillId="5" borderId="2" xfId="0" applyNumberFormat="1" applyFont="1" applyFill="1" applyBorder="1" applyAlignment="1">
      <alignment vertical="center"/>
    </xf>
    <xf numFmtId="4" fontId="6" fillId="5" borderId="2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3" fontId="6" fillId="6" borderId="2" xfId="0" applyNumberFormat="1" applyFont="1" applyFill="1" applyBorder="1" applyAlignment="1">
      <alignment vertical="center"/>
    </xf>
    <xf numFmtId="4" fontId="6" fillId="6" borderId="2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3" fontId="6" fillId="7" borderId="2" xfId="0" applyNumberFormat="1" applyFont="1" applyFill="1" applyBorder="1" applyAlignment="1">
      <alignment vertical="center"/>
    </xf>
    <xf numFmtId="4" fontId="6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3" fontId="6" fillId="8" borderId="2" xfId="0" applyNumberFormat="1" applyFont="1" applyFill="1" applyBorder="1" applyAlignment="1">
      <alignment vertical="center"/>
    </xf>
    <xf numFmtId="4" fontId="6" fillId="8" borderId="2" xfId="0" applyNumberFormat="1" applyFont="1" applyFill="1" applyBorder="1" applyAlignment="1">
      <alignment vertical="center"/>
    </xf>
    <xf numFmtId="3" fontId="5" fillId="9" borderId="2" xfId="0" applyNumberFormat="1" applyFont="1" applyFill="1" applyBorder="1" applyAlignment="1">
      <alignment vertical="center"/>
    </xf>
    <xf numFmtId="0" fontId="6" fillId="16" borderId="2" xfId="0" applyFont="1" applyFill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3" fontId="6" fillId="10" borderId="2" xfId="0" applyNumberFormat="1" applyFont="1" applyFill="1" applyBorder="1" applyAlignment="1">
      <alignment vertical="center"/>
    </xf>
    <xf numFmtId="4" fontId="6" fillId="10" borderId="2" xfId="0" applyNumberFormat="1" applyFont="1" applyFill="1" applyBorder="1" applyAlignment="1">
      <alignment vertical="center"/>
    </xf>
    <xf numFmtId="0" fontId="6" fillId="14" borderId="2" xfId="0" applyFont="1" applyFill="1" applyBorder="1" applyAlignment="1">
      <alignment vertical="center"/>
    </xf>
    <xf numFmtId="3" fontId="6" fillId="14" borderId="2" xfId="0" applyNumberFormat="1" applyFont="1" applyFill="1" applyBorder="1" applyAlignment="1">
      <alignment horizontal="right" vertical="center"/>
    </xf>
    <xf numFmtId="4" fontId="6" fillId="14" borderId="2" xfId="0" applyNumberFormat="1" applyFont="1" applyFill="1" applyBorder="1" applyAlignment="1">
      <alignment horizontal="right" vertical="center"/>
    </xf>
    <xf numFmtId="0" fontId="6" fillId="11" borderId="2" xfId="0" applyFont="1" applyFill="1" applyBorder="1" applyAlignment="1">
      <alignment vertical="center"/>
    </xf>
    <xf numFmtId="3" fontId="6" fillId="11" borderId="2" xfId="0" applyNumberFormat="1" applyFont="1" applyFill="1" applyBorder="1" applyAlignment="1">
      <alignment horizontal="right" vertical="center"/>
    </xf>
    <xf numFmtId="4" fontId="6" fillId="11" borderId="2" xfId="0" applyNumberFormat="1" applyFont="1" applyFill="1" applyBorder="1" applyAlignment="1">
      <alignment horizontal="right" vertical="center"/>
    </xf>
    <xf numFmtId="0" fontId="6" fillId="12" borderId="2" xfId="0" applyFont="1" applyFill="1" applyBorder="1" applyAlignment="1">
      <alignment vertical="center"/>
    </xf>
    <xf numFmtId="3" fontId="6" fillId="12" borderId="2" xfId="0" applyNumberFormat="1" applyFont="1" applyFill="1" applyBorder="1" applyAlignment="1">
      <alignment horizontal="right" vertical="center"/>
    </xf>
    <xf numFmtId="4" fontId="6" fillId="12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0" fontId="6" fillId="13" borderId="2" xfId="0" applyFont="1" applyFill="1" applyBorder="1" applyAlignment="1">
      <alignment horizontal="right" vertical="center"/>
    </xf>
    <xf numFmtId="0" fontId="6" fillId="13" borderId="2" xfId="0" applyFont="1" applyFill="1" applyBorder="1" applyAlignment="1">
      <alignment vertical="center"/>
    </xf>
    <xf numFmtId="3" fontId="6" fillId="13" borderId="2" xfId="0" applyNumberFormat="1" applyFont="1" applyFill="1" applyBorder="1" applyAlignment="1">
      <alignment horizontal="right" vertical="center"/>
    </xf>
    <xf numFmtId="4" fontId="6" fillId="13" borderId="2" xfId="0" applyNumberFormat="1" applyFont="1" applyFill="1" applyBorder="1" applyAlignment="1">
      <alignment horizontal="right" vertical="center"/>
    </xf>
    <xf numFmtId="0" fontId="6" fillId="14" borderId="2" xfId="0" applyFont="1" applyFill="1" applyBorder="1" applyAlignment="1">
      <alignment horizontal="right" vertical="center"/>
    </xf>
    <xf numFmtId="0" fontId="6" fillId="11" borderId="2" xfId="0" applyFont="1" applyFill="1" applyBorder="1" applyAlignment="1">
      <alignment horizontal="right" vertical="center"/>
    </xf>
    <xf numFmtId="0" fontId="6" fillId="12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14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6" fillId="1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1" fontId="5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3" fontId="6" fillId="13" borderId="2" xfId="0" applyNumberFormat="1" applyFont="1" applyFill="1" applyBorder="1" applyAlignment="1">
      <alignment vertical="center"/>
    </xf>
    <xf numFmtId="4" fontId="6" fillId="13" borderId="2" xfId="0" applyNumberFormat="1" applyFont="1" applyFill="1" applyBorder="1" applyAlignment="1">
      <alignment vertical="center"/>
    </xf>
    <xf numFmtId="3" fontId="6" fillId="14" borderId="2" xfId="0" applyNumberFormat="1" applyFont="1" applyFill="1" applyBorder="1" applyAlignment="1">
      <alignment vertical="center"/>
    </xf>
    <xf numFmtId="4" fontId="6" fillId="14" borderId="2" xfId="0" applyNumberFormat="1" applyFont="1" applyFill="1" applyBorder="1" applyAlignment="1">
      <alignment vertical="center"/>
    </xf>
    <xf numFmtId="3" fontId="6" fillId="11" borderId="2" xfId="0" applyNumberFormat="1" applyFont="1" applyFill="1" applyBorder="1" applyAlignment="1">
      <alignment vertical="center"/>
    </xf>
    <xf numFmtId="4" fontId="6" fillId="11" borderId="2" xfId="0" applyNumberFormat="1" applyFont="1" applyFill="1" applyBorder="1" applyAlignment="1">
      <alignment vertical="center"/>
    </xf>
    <xf numFmtId="3" fontId="6" fillId="12" borderId="2" xfId="0" applyNumberFormat="1" applyFont="1" applyFill="1" applyBorder="1" applyAlignment="1">
      <alignment vertical="center"/>
    </xf>
    <xf numFmtId="4" fontId="6" fillId="12" borderId="2" xfId="0" applyNumberFormat="1" applyFont="1" applyFill="1" applyBorder="1" applyAlignment="1">
      <alignment vertical="center"/>
    </xf>
    <xf numFmtId="0" fontId="6" fillId="15" borderId="2" xfId="0" applyFont="1" applyFill="1" applyBorder="1" applyAlignment="1">
      <alignment horizontal="right" vertical="center"/>
    </xf>
    <xf numFmtId="0" fontId="6" fillId="15" borderId="2" xfId="0" applyFont="1" applyFill="1" applyBorder="1" applyAlignment="1">
      <alignment vertical="center"/>
    </xf>
    <xf numFmtId="3" fontId="6" fillId="15" borderId="2" xfId="0" applyNumberFormat="1" applyFont="1" applyFill="1" applyBorder="1" applyAlignment="1">
      <alignment vertical="center"/>
    </xf>
    <xf numFmtId="4" fontId="6" fillId="15" borderId="2" xfId="0" applyNumberFormat="1" applyFont="1" applyFill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0" fontId="5" fillId="12" borderId="2" xfId="0" applyFont="1" applyFill="1" applyBorder="1" applyAlignment="1">
      <alignment vertical="center"/>
    </xf>
    <xf numFmtId="0" fontId="3" fillId="19" borderId="3" xfId="1" applyFont="1" applyFill="1" applyBorder="1" applyAlignment="1">
      <alignment horizontal="center" vertical="center" wrapText="1"/>
    </xf>
  </cellXfs>
  <cellStyles count="3">
    <cellStyle name="Normalno" xfId="0" builtinId="0"/>
    <cellStyle name="Obično_List4" xfId="2" xr:uid="{3B3105A6-2108-48F6-93AB-91A1CF9FE526}"/>
    <cellStyle name="Ukupni zbroj" xfId="1" builtinId="25"/>
  </cellStyles>
  <dxfs count="0"/>
  <tableStyles count="0" defaultTableStyle="TableStyleMedium2" defaultPivotStyle="PivotStyleLight16"/>
  <colors>
    <mruColors>
      <color rgb="FF009999"/>
      <color rgb="FFE6EBF2"/>
      <color rgb="FFCBD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B82-55C1-4841-9007-D5F0240072A8}">
  <sheetPr>
    <tabColor theme="9" tint="0.39997558519241921"/>
    <pageSetUpPr fitToPage="1"/>
  </sheetPr>
  <dimension ref="A1:H67"/>
  <sheetViews>
    <sheetView tabSelected="1" workbookViewId="0">
      <selection sqref="A1:H1"/>
    </sheetView>
  </sheetViews>
  <sheetFormatPr defaultRowHeight="12.75" x14ac:dyDescent="0.2"/>
  <cols>
    <col min="1" max="1" width="10.7109375" style="2" customWidth="1"/>
    <col min="2" max="2" width="60.7109375" style="2" customWidth="1"/>
    <col min="3" max="7" width="20.7109375" style="2" customWidth="1"/>
    <col min="8" max="8" width="20.7109375" style="3" customWidth="1"/>
    <col min="9" max="16384" width="9.140625" style="2"/>
  </cols>
  <sheetData>
    <row r="1" spans="1:8" s="1" customFormat="1" ht="20.100000000000001" customHeight="1" thickTop="1" thickBot="1" x14ac:dyDescent="0.3">
      <c r="A1" s="87" t="s">
        <v>281</v>
      </c>
      <c r="B1" s="87"/>
      <c r="C1" s="87"/>
      <c r="D1" s="87"/>
      <c r="E1" s="87"/>
      <c r="F1" s="87"/>
      <c r="G1" s="87"/>
      <c r="H1" s="87"/>
    </row>
    <row r="2" spans="1:8" ht="13.5" thickTop="1" x14ac:dyDescent="0.2"/>
    <row r="3" spans="1:8" ht="38.25" x14ac:dyDescent="0.2">
      <c r="A3" s="4" t="s">
        <v>0</v>
      </c>
      <c r="B3" s="4" t="s">
        <v>1</v>
      </c>
      <c r="C3" s="4" t="s">
        <v>286</v>
      </c>
      <c r="D3" s="4" t="s">
        <v>287</v>
      </c>
      <c r="E3" s="4" t="s">
        <v>282</v>
      </c>
      <c r="F3" s="5" t="s">
        <v>283</v>
      </c>
      <c r="G3" s="4" t="s">
        <v>285</v>
      </c>
      <c r="H3" s="6" t="s">
        <v>284</v>
      </c>
    </row>
    <row r="4" spans="1:8" ht="9.9499999999999993" customHeight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8">
        <v>8</v>
      </c>
    </row>
    <row r="5" spans="1:8" ht="20.100000000000001" customHeight="1" x14ac:dyDescent="0.2">
      <c r="A5" s="9">
        <v>6</v>
      </c>
      <c r="B5" s="9" t="s">
        <v>2</v>
      </c>
      <c r="C5" s="10">
        <f>C6+C26+C38+C44+C55+C64</f>
        <v>19178400</v>
      </c>
      <c r="D5" s="10">
        <f t="shared" ref="D5:F5" si="0">D6+D26+D38+D44+D55+D64</f>
        <v>17275000</v>
      </c>
      <c r="E5" s="10">
        <f t="shared" si="0"/>
        <v>15559125.789999999</v>
      </c>
      <c r="F5" s="10">
        <f t="shared" si="0"/>
        <v>17028850</v>
      </c>
      <c r="G5" s="10">
        <f>G6+G26+G38+G44+G55+G64</f>
        <v>-246150</v>
      </c>
      <c r="H5" s="11">
        <f>G5/D5*100</f>
        <v>-1.424891461649783</v>
      </c>
    </row>
    <row r="6" spans="1:8" ht="20.100000000000001" customHeight="1" x14ac:dyDescent="0.2">
      <c r="A6" s="12">
        <v>63</v>
      </c>
      <c r="B6" s="12" t="s">
        <v>3</v>
      </c>
      <c r="C6" s="13">
        <f>C10+C13+C18+C23+C7</f>
        <v>2229700</v>
      </c>
      <c r="D6" s="13">
        <f t="shared" ref="D6:G6" si="1">D10+D13+D18+D23+D7</f>
        <v>2200000</v>
      </c>
      <c r="E6" s="13">
        <f t="shared" si="1"/>
        <v>2062564.9100000001</v>
      </c>
      <c r="F6" s="13">
        <f t="shared" si="1"/>
        <v>1242850</v>
      </c>
      <c r="G6" s="13">
        <f t="shared" si="1"/>
        <v>-957150</v>
      </c>
      <c r="H6" s="14">
        <f t="shared" ref="H6:H67" si="2">G6/D6*100</f>
        <v>-43.506818181818183</v>
      </c>
    </row>
    <row r="7" spans="1:8" ht="20.100000000000001" customHeight="1" x14ac:dyDescent="0.2">
      <c r="A7" s="15">
        <v>632</v>
      </c>
      <c r="B7" s="15" t="s">
        <v>278</v>
      </c>
      <c r="C7" s="16">
        <f>C8</f>
        <v>0</v>
      </c>
      <c r="D7" s="16">
        <f t="shared" ref="D7:G8" si="3">D8</f>
        <v>0</v>
      </c>
      <c r="E7" s="16">
        <f t="shared" si="3"/>
        <v>0</v>
      </c>
      <c r="F7" s="16">
        <f t="shared" si="3"/>
        <v>0</v>
      </c>
      <c r="G7" s="16">
        <f t="shared" si="3"/>
        <v>0</v>
      </c>
      <c r="H7" s="17" t="e">
        <f t="shared" si="2"/>
        <v>#DIV/0!</v>
      </c>
    </row>
    <row r="8" spans="1:8" ht="20.100000000000001" customHeight="1" x14ac:dyDescent="0.2">
      <c r="A8" s="18">
        <v>6321</v>
      </c>
      <c r="B8" s="18" t="s">
        <v>279</v>
      </c>
      <c r="C8" s="19">
        <f>C9</f>
        <v>0</v>
      </c>
      <c r="D8" s="19">
        <f t="shared" si="3"/>
        <v>0</v>
      </c>
      <c r="E8" s="19">
        <f t="shared" si="3"/>
        <v>0</v>
      </c>
      <c r="F8" s="19">
        <f t="shared" si="3"/>
        <v>0</v>
      </c>
      <c r="G8" s="19">
        <f t="shared" si="3"/>
        <v>0</v>
      </c>
      <c r="H8" s="20" t="e">
        <f t="shared" si="2"/>
        <v>#DIV/0!</v>
      </c>
    </row>
    <row r="9" spans="1:8" ht="20.100000000000001" customHeight="1" x14ac:dyDescent="0.2">
      <c r="A9" s="21">
        <v>63211</v>
      </c>
      <c r="B9" s="21" t="s">
        <v>279</v>
      </c>
      <c r="C9" s="22">
        <v>0</v>
      </c>
      <c r="D9" s="22">
        <v>0</v>
      </c>
      <c r="E9" s="22">
        <v>0</v>
      </c>
      <c r="F9" s="22">
        <v>0</v>
      </c>
      <c r="G9" s="22">
        <f>F9-D9</f>
        <v>0</v>
      </c>
      <c r="H9" s="23" t="e">
        <f t="shared" si="2"/>
        <v>#DIV/0!</v>
      </c>
    </row>
    <row r="10" spans="1:8" ht="20.100000000000001" customHeight="1" x14ac:dyDescent="0.2">
      <c r="A10" s="24">
        <v>634</v>
      </c>
      <c r="B10" s="24" t="s">
        <v>4</v>
      </c>
      <c r="C10" s="25">
        <f t="shared" ref="C10:G11" si="4">C11</f>
        <v>663600</v>
      </c>
      <c r="D10" s="25">
        <f t="shared" si="4"/>
        <v>605000</v>
      </c>
      <c r="E10" s="25">
        <f t="shared" si="4"/>
        <v>536888.28</v>
      </c>
      <c r="F10" s="25">
        <f t="shared" si="4"/>
        <v>375000</v>
      </c>
      <c r="G10" s="25">
        <f t="shared" si="4"/>
        <v>-230000</v>
      </c>
      <c r="H10" s="26">
        <f t="shared" si="2"/>
        <v>-38.016528925619838</v>
      </c>
    </row>
    <row r="11" spans="1:8" ht="20.100000000000001" customHeight="1" x14ac:dyDescent="0.2">
      <c r="A11" s="27">
        <v>6341</v>
      </c>
      <c r="B11" s="27" t="s">
        <v>5</v>
      </c>
      <c r="C11" s="28">
        <f t="shared" si="4"/>
        <v>663600</v>
      </c>
      <c r="D11" s="28">
        <f t="shared" si="4"/>
        <v>605000</v>
      </c>
      <c r="E11" s="28">
        <f t="shared" si="4"/>
        <v>536888.28</v>
      </c>
      <c r="F11" s="28">
        <f t="shared" si="4"/>
        <v>375000</v>
      </c>
      <c r="G11" s="28">
        <f t="shared" si="4"/>
        <v>-230000</v>
      </c>
      <c r="H11" s="29">
        <f t="shared" si="2"/>
        <v>-38.016528925619838</v>
      </c>
    </row>
    <row r="12" spans="1:8" ht="20.100000000000001" customHeight="1" x14ac:dyDescent="0.2">
      <c r="A12" s="21">
        <v>63414</v>
      </c>
      <c r="B12" s="21" t="s">
        <v>6</v>
      </c>
      <c r="C12" s="22">
        <v>663600</v>
      </c>
      <c r="D12" s="22">
        <v>605000</v>
      </c>
      <c r="E12" s="22">
        <v>536888.28</v>
      </c>
      <c r="F12" s="22">
        <v>375000</v>
      </c>
      <c r="G12" s="22">
        <f>F12-D12</f>
        <v>-230000</v>
      </c>
      <c r="H12" s="23">
        <f t="shared" si="2"/>
        <v>-38.016528925619838</v>
      </c>
    </row>
    <row r="13" spans="1:8" ht="20.100000000000001" customHeight="1" x14ac:dyDescent="0.2">
      <c r="A13" s="24">
        <v>636</v>
      </c>
      <c r="B13" s="24" t="s">
        <v>7</v>
      </c>
      <c r="C13" s="25">
        <f t="shared" ref="C13" si="5">C14+C16</f>
        <v>371600</v>
      </c>
      <c r="D13" s="25">
        <f t="shared" ref="D13:G13" si="6">D14+D16</f>
        <v>265000</v>
      </c>
      <c r="E13" s="25">
        <f t="shared" si="6"/>
        <v>237224.15</v>
      </c>
      <c r="F13" s="25">
        <f t="shared" si="6"/>
        <v>150000</v>
      </c>
      <c r="G13" s="25">
        <f t="shared" si="6"/>
        <v>-115000</v>
      </c>
      <c r="H13" s="26">
        <f t="shared" si="2"/>
        <v>-43.39622641509434</v>
      </c>
    </row>
    <row r="14" spans="1:8" ht="20.100000000000001" customHeight="1" x14ac:dyDescent="0.2">
      <c r="A14" s="27">
        <v>6361</v>
      </c>
      <c r="B14" s="27" t="s">
        <v>8</v>
      </c>
      <c r="C14" s="28">
        <f t="shared" ref="C14:G14" si="7">C15</f>
        <v>371600</v>
      </c>
      <c r="D14" s="28">
        <f t="shared" si="7"/>
        <v>265000</v>
      </c>
      <c r="E14" s="28">
        <f t="shared" si="7"/>
        <v>237224.15</v>
      </c>
      <c r="F14" s="28">
        <f t="shared" si="7"/>
        <v>150000</v>
      </c>
      <c r="G14" s="28">
        <f t="shared" si="7"/>
        <v>-115000</v>
      </c>
      <c r="H14" s="29">
        <f t="shared" si="2"/>
        <v>-43.39622641509434</v>
      </c>
    </row>
    <row r="15" spans="1:8" ht="20.100000000000001" customHeight="1" x14ac:dyDescent="0.2">
      <c r="A15" s="21">
        <v>63611</v>
      </c>
      <c r="B15" s="21" t="s">
        <v>8</v>
      </c>
      <c r="C15" s="22">
        <v>371600</v>
      </c>
      <c r="D15" s="22">
        <v>265000</v>
      </c>
      <c r="E15" s="22">
        <v>237224.15</v>
      </c>
      <c r="F15" s="22">
        <v>150000</v>
      </c>
      <c r="G15" s="22">
        <f>F15-D15</f>
        <v>-115000</v>
      </c>
      <c r="H15" s="23">
        <f t="shared" si="2"/>
        <v>-43.39622641509434</v>
      </c>
    </row>
    <row r="16" spans="1:8" ht="20.100000000000001" customHeight="1" x14ac:dyDescent="0.2">
      <c r="A16" s="27">
        <v>6362</v>
      </c>
      <c r="B16" s="27" t="s">
        <v>9</v>
      </c>
      <c r="C16" s="28">
        <f t="shared" ref="C16:G16" si="8">C17</f>
        <v>0</v>
      </c>
      <c r="D16" s="28">
        <f t="shared" si="8"/>
        <v>0</v>
      </c>
      <c r="E16" s="28">
        <f t="shared" si="8"/>
        <v>0</v>
      </c>
      <c r="F16" s="28">
        <f t="shared" si="8"/>
        <v>0</v>
      </c>
      <c r="G16" s="28">
        <f t="shared" si="8"/>
        <v>0</v>
      </c>
      <c r="H16" s="29" t="e">
        <f t="shared" si="2"/>
        <v>#DIV/0!</v>
      </c>
    </row>
    <row r="17" spans="1:8" ht="20.100000000000001" customHeight="1" x14ac:dyDescent="0.2">
      <c r="A17" s="21">
        <v>63621</v>
      </c>
      <c r="B17" s="21" t="s">
        <v>9</v>
      </c>
      <c r="C17" s="22">
        <v>0</v>
      </c>
      <c r="D17" s="22">
        <v>0</v>
      </c>
      <c r="E17" s="22">
        <v>0</v>
      </c>
      <c r="F17" s="22">
        <v>0</v>
      </c>
      <c r="G17" s="22">
        <f>F17-D17</f>
        <v>0</v>
      </c>
      <c r="H17" s="23" t="e">
        <f t="shared" si="2"/>
        <v>#DIV/0!</v>
      </c>
    </row>
    <row r="18" spans="1:8" ht="20.100000000000001" customHeight="1" x14ac:dyDescent="0.2">
      <c r="A18" s="30">
        <v>638</v>
      </c>
      <c r="B18" s="30" t="s">
        <v>10</v>
      </c>
      <c r="C18" s="31">
        <f t="shared" ref="C18" si="9">C19+C21</f>
        <v>1194500</v>
      </c>
      <c r="D18" s="31">
        <f t="shared" ref="D18:G18" si="10">D19+D21</f>
        <v>1330000</v>
      </c>
      <c r="E18" s="31">
        <f t="shared" si="10"/>
        <v>1288452.48</v>
      </c>
      <c r="F18" s="31">
        <f t="shared" si="10"/>
        <v>717850</v>
      </c>
      <c r="G18" s="31">
        <f t="shared" si="10"/>
        <v>-612150</v>
      </c>
      <c r="H18" s="32">
        <f t="shared" si="2"/>
        <v>-46.026315789473685</v>
      </c>
    </row>
    <row r="19" spans="1:8" ht="20.100000000000001" customHeight="1" x14ac:dyDescent="0.2">
      <c r="A19" s="33">
        <v>6381</v>
      </c>
      <c r="B19" s="33" t="s">
        <v>11</v>
      </c>
      <c r="C19" s="34">
        <f t="shared" ref="C19:G19" si="11">C20</f>
        <v>199100</v>
      </c>
      <c r="D19" s="34">
        <f t="shared" si="11"/>
        <v>500000</v>
      </c>
      <c r="E19" s="34">
        <f t="shared" si="11"/>
        <v>677086.71999999997</v>
      </c>
      <c r="F19" s="34">
        <f t="shared" si="11"/>
        <v>563850</v>
      </c>
      <c r="G19" s="34">
        <f t="shared" si="11"/>
        <v>63850</v>
      </c>
      <c r="H19" s="35">
        <f t="shared" si="2"/>
        <v>12.770000000000001</v>
      </c>
    </row>
    <row r="20" spans="1:8" ht="20.100000000000001" customHeight="1" x14ac:dyDescent="0.2">
      <c r="A20" s="21">
        <v>63811</v>
      </c>
      <c r="B20" s="21" t="s">
        <v>11</v>
      </c>
      <c r="C20" s="22">
        <v>199100</v>
      </c>
      <c r="D20" s="22">
        <v>500000</v>
      </c>
      <c r="E20" s="22">
        <v>677086.71999999997</v>
      </c>
      <c r="F20" s="22">
        <v>563850</v>
      </c>
      <c r="G20" s="22">
        <f>F20-D20</f>
        <v>63850</v>
      </c>
      <c r="H20" s="23">
        <f t="shared" si="2"/>
        <v>12.770000000000001</v>
      </c>
    </row>
    <row r="21" spans="1:8" ht="20.100000000000001" customHeight="1" x14ac:dyDescent="0.2">
      <c r="A21" s="33">
        <v>6382</v>
      </c>
      <c r="B21" s="33" t="s">
        <v>12</v>
      </c>
      <c r="C21" s="34">
        <f t="shared" ref="C21:G21" si="12">C22</f>
        <v>995400</v>
      </c>
      <c r="D21" s="34">
        <f t="shared" si="12"/>
        <v>830000</v>
      </c>
      <c r="E21" s="34">
        <f t="shared" si="12"/>
        <v>611365.76</v>
      </c>
      <c r="F21" s="34">
        <f t="shared" si="12"/>
        <v>154000</v>
      </c>
      <c r="G21" s="34">
        <f t="shared" si="12"/>
        <v>-676000</v>
      </c>
      <c r="H21" s="35">
        <f t="shared" si="2"/>
        <v>-81.445783132530124</v>
      </c>
    </row>
    <row r="22" spans="1:8" ht="20.100000000000001" customHeight="1" x14ac:dyDescent="0.2">
      <c r="A22" s="21">
        <v>63821</v>
      </c>
      <c r="B22" s="21" t="s">
        <v>12</v>
      </c>
      <c r="C22" s="22">
        <v>995400</v>
      </c>
      <c r="D22" s="22">
        <v>830000</v>
      </c>
      <c r="E22" s="22">
        <v>611365.76</v>
      </c>
      <c r="F22" s="22">
        <v>154000</v>
      </c>
      <c r="G22" s="22">
        <f>F22-D22</f>
        <v>-676000</v>
      </c>
      <c r="H22" s="23">
        <f t="shared" si="2"/>
        <v>-81.445783132530124</v>
      </c>
    </row>
    <row r="23" spans="1:8" ht="20.100000000000001" customHeight="1" x14ac:dyDescent="0.2">
      <c r="A23" s="30">
        <v>639</v>
      </c>
      <c r="B23" s="30" t="s">
        <v>13</v>
      </c>
      <c r="C23" s="31">
        <f t="shared" ref="C23:G24" si="13">C24</f>
        <v>0</v>
      </c>
      <c r="D23" s="31">
        <f t="shared" si="13"/>
        <v>0</v>
      </c>
      <c r="E23" s="31">
        <f t="shared" si="13"/>
        <v>0</v>
      </c>
      <c r="F23" s="31">
        <f t="shared" si="13"/>
        <v>0</v>
      </c>
      <c r="G23" s="31">
        <f t="shared" si="13"/>
        <v>0</v>
      </c>
      <c r="H23" s="32" t="e">
        <f t="shared" si="2"/>
        <v>#DIV/0!</v>
      </c>
    </row>
    <row r="24" spans="1:8" ht="20.100000000000001" customHeight="1" x14ac:dyDescent="0.2">
      <c r="A24" s="33">
        <v>6393</v>
      </c>
      <c r="B24" s="33" t="s">
        <v>14</v>
      </c>
      <c r="C24" s="34">
        <f t="shared" si="13"/>
        <v>0</v>
      </c>
      <c r="D24" s="34">
        <f t="shared" si="13"/>
        <v>0</v>
      </c>
      <c r="E24" s="34">
        <f t="shared" si="13"/>
        <v>0</v>
      </c>
      <c r="F24" s="34">
        <f t="shared" si="13"/>
        <v>0</v>
      </c>
      <c r="G24" s="34">
        <f t="shared" si="13"/>
        <v>0</v>
      </c>
      <c r="H24" s="35" t="e">
        <f t="shared" si="2"/>
        <v>#DIV/0!</v>
      </c>
    </row>
    <row r="25" spans="1:8" ht="20.100000000000001" customHeight="1" x14ac:dyDescent="0.2">
      <c r="A25" s="21">
        <v>63931</v>
      </c>
      <c r="B25" s="21" t="s">
        <v>14</v>
      </c>
      <c r="C25" s="36">
        <v>0</v>
      </c>
      <c r="D25" s="22">
        <v>0</v>
      </c>
      <c r="E25" s="36">
        <v>0</v>
      </c>
      <c r="F25" s="36">
        <v>0</v>
      </c>
      <c r="G25" s="22">
        <f>F25-D25</f>
        <v>0</v>
      </c>
      <c r="H25" s="23" t="e">
        <f t="shared" si="2"/>
        <v>#DIV/0!</v>
      </c>
    </row>
    <row r="26" spans="1:8" ht="20.100000000000001" customHeight="1" x14ac:dyDescent="0.2">
      <c r="A26" s="12">
        <v>64</v>
      </c>
      <c r="B26" s="37" t="s">
        <v>15</v>
      </c>
      <c r="C26" s="13">
        <f t="shared" ref="C26" si="14">C27+C35</f>
        <v>14580</v>
      </c>
      <c r="D26" s="13">
        <f t="shared" ref="D26:G26" si="15">D27+D35</f>
        <v>68000</v>
      </c>
      <c r="E26" s="13">
        <f t="shared" si="15"/>
        <v>66614.28</v>
      </c>
      <c r="F26" s="13">
        <f>F27+F35</f>
        <v>39000</v>
      </c>
      <c r="G26" s="13">
        <f t="shared" si="15"/>
        <v>-29000</v>
      </c>
      <c r="H26" s="14">
        <f t="shared" si="2"/>
        <v>-42.647058823529413</v>
      </c>
    </row>
    <row r="27" spans="1:8" ht="20.100000000000001" customHeight="1" x14ac:dyDescent="0.2">
      <c r="A27" s="24">
        <v>641</v>
      </c>
      <c r="B27" s="24" t="s">
        <v>16</v>
      </c>
      <c r="C27" s="25">
        <f t="shared" ref="C27" si="16">C28+C31+C33</f>
        <v>1280</v>
      </c>
      <c r="D27" s="25">
        <f t="shared" ref="D27:G27" si="17">D28+D31+D33</f>
        <v>28000</v>
      </c>
      <c r="E27" s="25">
        <f t="shared" si="17"/>
        <v>27841.23</v>
      </c>
      <c r="F27" s="25">
        <f t="shared" si="17"/>
        <v>1000</v>
      </c>
      <c r="G27" s="25">
        <f t="shared" si="17"/>
        <v>-27000</v>
      </c>
      <c r="H27" s="26">
        <f t="shared" si="2"/>
        <v>-96.428571428571431</v>
      </c>
    </row>
    <row r="28" spans="1:8" ht="20.100000000000001" customHeight="1" x14ac:dyDescent="0.2">
      <c r="A28" s="27">
        <v>6413</v>
      </c>
      <c r="B28" s="27" t="s">
        <v>17</v>
      </c>
      <c r="C28" s="28">
        <f t="shared" ref="C28:G28" si="18">SUM(C29:C30)</f>
        <v>0</v>
      </c>
      <c r="D28" s="28">
        <f t="shared" si="18"/>
        <v>0</v>
      </c>
      <c r="E28" s="28">
        <f t="shared" si="18"/>
        <v>0</v>
      </c>
      <c r="F28" s="28">
        <f t="shared" si="18"/>
        <v>0</v>
      </c>
      <c r="G28" s="28">
        <f t="shared" si="18"/>
        <v>0</v>
      </c>
      <c r="H28" s="29" t="e">
        <f t="shared" si="2"/>
        <v>#DIV/0!</v>
      </c>
    </row>
    <row r="29" spans="1:8" ht="20.100000000000001" customHeight="1" x14ac:dyDescent="0.2">
      <c r="A29" s="21">
        <v>64131</v>
      </c>
      <c r="B29" s="21" t="s">
        <v>18</v>
      </c>
      <c r="C29" s="22">
        <v>0</v>
      </c>
      <c r="D29" s="22">
        <v>0</v>
      </c>
      <c r="E29" s="22">
        <v>0</v>
      </c>
      <c r="F29" s="22">
        <v>0</v>
      </c>
      <c r="G29" s="22">
        <f>F29-D29</f>
        <v>0</v>
      </c>
      <c r="H29" s="23" t="e">
        <f t="shared" si="2"/>
        <v>#DIV/0!</v>
      </c>
    </row>
    <row r="30" spans="1:8" ht="20.100000000000001" customHeight="1" x14ac:dyDescent="0.2">
      <c r="A30" s="21">
        <v>64132</v>
      </c>
      <c r="B30" s="21" t="s">
        <v>19</v>
      </c>
      <c r="C30" s="22">
        <v>0</v>
      </c>
      <c r="D30" s="22">
        <v>0</v>
      </c>
      <c r="E30" s="22">
        <v>0</v>
      </c>
      <c r="F30" s="22">
        <v>0</v>
      </c>
      <c r="G30" s="22">
        <f>F30-D30</f>
        <v>0</v>
      </c>
      <c r="H30" s="23" t="e">
        <f t="shared" si="2"/>
        <v>#DIV/0!</v>
      </c>
    </row>
    <row r="31" spans="1:8" ht="20.100000000000001" customHeight="1" x14ac:dyDescent="0.2">
      <c r="A31" s="27">
        <v>6414</v>
      </c>
      <c r="B31" s="27" t="s">
        <v>20</v>
      </c>
      <c r="C31" s="28">
        <f t="shared" ref="C31:G31" si="19">C32</f>
        <v>1280</v>
      </c>
      <c r="D31" s="28">
        <f t="shared" si="19"/>
        <v>28000</v>
      </c>
      <c r="E31" s="28">
        <f t="shared" si="19"/>
        <v>27835.42</v>
      </c>
      <c r="F31" s="28">
        <f t="shared" si="19"/>
        <v>1000</v>
      </c>
      <c r="G31" s="28">
        <f t="shared" si="19"/>
        <v>-27000</v>
      </c>
      <c r="H31" s="29">
        <f t="shared" si="2"/>
        <v>-96.428571428571431</v>
      </c>
    </row>
    <row r="32" spans="1:8" ht="20.100000000000001" customHeight="1" x14ac:dyDescent="0.2">
      <c r="A32" s="21">
        <v>64143</v>
      </c>
      <c r="B32" s="21" t="s">
        <v>21</v>
      </c>
      <c r="C32" s="22">
        <v>1280</v>
      </c>
      <c r="D32" s="22">
        <v>28000</v>
      </c>
      <c r="E32" s="22">
        <v>27835.42</v>
      </c>
      <c r="F32" s="22">
        <v>1000</v>
      </c>
      <c r="G32" s="22">
        <f>F32-D32</f>
        <v>-27000</v>
      </c>
      <c r="H32" s="23">
        <f t="shared" si="2"/>
        <v>-96.428571428571431</v>
      </c>
    </row>
    <row r="33" spans="1:8" ht="20.100000000000001" customHeight="1" x14ac:dyDescent="0.2">
      <c r="A33" s="27">
        <v>6415</v>
      </c>
      <c r="B33" s="27" t="s">
        <v>22</v>
      </c>
      <c r="C33" s="28">
        <f t="shared" ref="C33:G33" si="20">C34</f>
        <v>0</v>
      </c>
      <c r="D33" s="28">
        <f t="shared" si="20"/>
        <v>0</v>
      </c>
      <c r="E33" s="28">
        <f t="shared" si="20"/>
        <v>5.81</v>
      </c>
      <c r="F33" s="28">
        <f t="shared" si="20"/>
        <v>0</v>
      </c>
      <c r="G33" s="28">
        <f t="shared" si="20"/>
        <v>0</v>
      </c>
      <c r="H33" s="29" t="e">
        <f t="shared" si="2"/>
        <v>#DIV/0!</v>
      </c>
    </row>
    <row r="34" spans="1:8" ht="20.100000000000001" customHeight="1" x14ac:dyDescent="0.2">
      <c r="A34" s="21">
        <v>64151</v>
      </c>
      <c r="B34" s="21" t="s">
        <v>22</v>
      </c>
      <c r="C34" s="22">
        <v>0</v>
      </c>
      <c r="D34" s="22">
        <v>0</v>
      </c>
      <c r="E34" s="22">
        <v>5.81</v>
      </c>
      <c r="F34" s="22">
        <v>0</v>
      </c>
      <c r="G34" s="22">
        <f>F34-D34</f>
        <v>0</v>
      </c>
      <c r="H34" s="23" t="e">
        <f t="shared" si="2"/>
        <v>#DIV/0!</v>
      </c>
    </row>
    <row r="35" spans="1:8" ht="20.100000000000001" customHeight="1" x14ac:dyDescent="0.2">
      <c r="A35" s="24">
        <v>642</v>
      </c>
      <c r="B35" s="24" t="s">
        <v>23</v>
      </c>
      <c r="C35" s="25">
        <f t="shared" ref="C35:G36" si="21">C36</f>
        <v>13300</v>
      </c>
      <c r="D35" s="25">
        <f t="shared" si="21"/>
        <v>40000</v>
      </c>
      <c r="E35" s="25">
        <f t="shared" si="21"/>
        <v>38773.050000000003</v>
      </c>
      <c r="F35" s="25">
        <f t="shared" si="21"/>
        <v>38000</v>
      </c>
      <c r="G35" s="25">
        <f t="shared" si="21"/>
        <v>-2000</v>
      </c>
      <c r="H35" s="26">
        <f t="shared" si="2"/>
        <v>-5</v>
      </c>
    </row>
    <row r="36" spans="1:8" ht="20.100000000000001" customHeight="1" x14ac:dyDescent="0.2">
      <c r="A36" s="27">
        <v>6429</v>
      </c>
      <c r="B36" s="27" t="s">
        <v>24</v>
      </c>
      <c r="C36" s="28">
        <f t="shared" si="21"/>
        <v>13300</v>
      </c>
      <c r="D36" s="28">
        <f t="shared" si="21"/>
        <v>40000</v>
      </c>
      <c r="E36" s="28">
        <f t="shared" si="21"/>
        <v>38773.050000000003</v>
      </c>
      <c r="F36" s="28">
        <f t="shared" si="21"/>
        <v>38000</v>
      </c>
      <c r="G36" s="28">
        <f t="shared" si="21"/>
        <v>-2000</v>
      </c>
      <c r="H36" s="29">
        <f t="shared" si="2"/>
        <v>-5</v>
      </c>
    </row>
    <row r="37" spans="1:8" ht="20.100000000000001" customHeight="1" x14ac:dyDescent="0.2">
      <c r="A37" s="21">
        <v>64299</v>
      </c>
      <c r="B37" s="21" t="s">
        <v>24</v>
      </c>
      <c r="C37" s="22">
        <v>13300</v>
      </c>
      <c r="D37" s="22">
        <v>40000</v>
      </c>
      <c r="E37" s="22">
        <v>38773.050000000003</v>
      </c>
      <c r="F37" s="22">
        <v>38000</v>
      </c>
      <c r="G37" s="22">
        <f>F37-D37</f>
        <v>-2000</v>
      </c>
      <c r="H37" s="23">
        <f t="shared" si="2"/>
        <v>-5</v>
      </c>
    </row>
    <row r="38" spans="1:8" ht="20.100000000000001" customHeight="1" x14ac:dyDescent="0.2">
      <c r="A38" s="12">
        <v>65</v>
      </c>
      <c r="B38" s="12" t="s">
        <v>25</v>
      </c>
      <c r="C38" s="13">
        <f t="shared" ref="C38:G39" si="22">C39</f>
        <v>43200</v>
      </c>
      <c r="D38" s="13">
        <f t="shared" si="22"/>
        <v>100000</v>
      </c>
      <c r="E38" s="13">
        <f t="shared" si="22"/>
        <v>97878.64</v>
      </c>
      <c r="F38" s="13">
        <f t="shared" si="22"/>
        <v>50000</v>
      </c>
      <c r="G38" s="13">
        <f t="shared" si="22"/>
        <v>-50000</v>
      </c>
      <c r="H38" s="14">
        <f t="shared" si="2"/>
        <v>-50</v>
      </c>
    </row>
    <row r="39" spans="1:8" ht="20.100000000000001" customHeight="1" x14ac:dyDescent="0.2">
      <c r="A39" s="24">
        <v>652</v>
      </c>
      <c r="B39" s="24" t="s">
        <v>26</v>
      </c>
      <c r="C39" s="25">
        <f t="shared" si="22"/>
        <v>43200</v>
      </c>
      <c r="D39" s="25">
        <f t="shared" si="22"/>
        <v>100000</v>
      </c>
      <c r="E39" s="25">
        <f t="shared" si="22"/>
        <v>97878.64</v>
      </c>
      <c r="F39" s="25">
        <f t="shared" si="22"/>
        <v>50000</v>
      </c>
      <c r="G39" s="25">
        <f t="shared" si="22"/>
        <v>-50000</v>
      </c>
      <c r="H39" s="26">
        <f t="shared" si="2"/>
        <v>-50</v>
      </c>
    </row>
    <row r="40" spans="1:8" ht="20.100000000000001" customHeight="1" x14ac:dyDescent="0.2">
      <c r="A40" s="27">
        <v>6526</v>
      </c>
      <c r="B40" s="27" t="s">
        <v>27</v>
      </c>
      <c r="C40" s="28">
        <f t="shared" ref="C40" si="23">SUM(C41:C43)</f>
        <v>43200</v>
      </c>
      <c r="D40" s="28">
        <f t="shared" ref="D40:G40" si="24">SUM(D41:D43)</f>
        <v>100000</v>
      </c>
      <c r="E40" s="28">
        <f t="shared" si="24"/>
        <v>97878.64</v>
      </c>
      <c r="F40" s="28">
        <f t="shared" si="24"/>
        <v>50000</v>
      </c>
      <c r="G40" s="28">
        <f t="shared" si="24"/>
        <v>-50000</v>
      </c>
      <c r="H40" s="29">
        <f t="shared" si="2"/>
        <v>-50</v>
      </c>
    </row>
    <row r="41" spans="1:8" ht="20.100000000000001" customHeight="1" x14ac:dyDescent="0.2">
      <c r="A41" s="21">
        <v>65264</v>
      </c>
      <c r="B41" s="21" t="s">
        <v>28</v>
      </c>
      <c r="C41" s="22">
        <v>29900</v>
      </c>
      <c r="D41" s="22">
        <v>40000</v>
      </c>
      <c r="E41" s="22">
        <v>38070.43</v>
      </c>
      <c r="F41" s="22">
        <v>40000</v>
      </c>
      <c r="G41" s="22">
        <f>F41-D41</f>
        <v>0</v>
      </c>
      <c r="H41" s="23">
        <f t="shared" si="2"/>
        <v>0</v>
      </c>
    </row>
    <row r="42" spans="1:8" ht="20.100000000000001" customHeight="1" x14ac:dyDescent="0.2">
      <c r="A42" s="21">
        <v>65267</v>
      </c>
      <c r="B42" s="21" t="s">
        <v>29</v>
      </c>
      <c r="C42" s="22">
        <v>13300</v>
      </c>
      <c r="D42" s="22">
        <v>60000</v>
      </c>
      <c r="E42" s="22">
        <v>59808.21</v>
      </c>
      <c r="F42" s="22">
        <v>10000</v>
      </c>
      <c r="G42" s="22">
        <f>F42-D42</f>
        <v>-50000</v>
      </c>
      <c r="H42" s="23">
        <f t="shared" si="2"/>
        <v>-83.333333333333343</v>
      </c>
    </row>
    <row r="43" spans="1:8" ht="20.100000000000001" customHeight="1" x14ac:dyDescent="0.2">
      <c r="A43" s="21">
        <v>65269</v>
      </c>
      <c r="B43" s="21" t="s">
        <v>30</v>
      </c>
      <c r="C43" s="22">
        <v>0</v>
      </c>
      <c r="D43" s="22">
        <v>0</v>
      </c>
      <c r="E43" s="22">
        <v>0</v>
      </c>
      <c r="F43" s="22">
        <v>0</v>
      </c>
      <c r="G43" s="22">
        <f>F43-D43</f>
        <v>0</v>
      </c>
      <c r="H43" s="23" t="e">
        <f t="shared" si="2"/>
        <v>#DIV/0!</v>
      </c>
    </row>
    <row r="44" spans="1:8" ht="20.100000000000001" customHeight="1" x14ac:dyDescent="0.2">
      <c r="A44" s="12">
        <v>66</v>
      </c>
      <c r="B44" s="12" t="s">
        <v>31</v>
      </c>
      <c r="C44" s="13">
        <f t="shared" ref="C44" si="25">C45+C50</f>
        <v>5843100</v>
      </c>
      <c r="D44" s="13">
        <f t="shared" ref="D44:G44" si="26">D45+D50</f>
        <v>5926980</v>
      </c>
      <c r="E44" s="13">
        <f t="shared" si="26"/>
        <v>5447322.3299999991</v>
      </c>
      <c r="F44" s="13">
        <f t="shared" si="26"/>
        <v>5986400</v>
      </c>
      <c r="G44" s="13">
        <f t="shared" si="26"/>
        <v>59420</v>
      </c>
      <c r="H44" s="14">
        <f t="shared" si="2"/>
        <v>1.0025341742337581</v>
      </c>
    </row>
    <row r="45" spans="1:8" ht="20.100000000000001" customHeight="1" x14ac:dyDescent="0.2">
      <c r="A45" s="24">
        <v>661</v>
      </c>
      <c r="B45" s="24" t="s">
        <v>32</v>
      </c>
      <c r="C45" s="25">
        <f t="shared" ref="C45" si="27">C46+C48</f>
        <v>5843100</v>
      </c>
      <c r="D45" s="25">
        <f t="shared" ref="D45:G45" si="28">D46+D48</f>
        <v>5926980</v>
      </c>
      <c r="E45" s="25">
        <f t="shared" si="28"/>
        <v>5447322.3299999991</v>
      </c>
      <c r="F45" s="25">
        <f t="shared" si="28"/>
        <v>5986400</v>
      </c>
      <c r="G45" s="25">
        <f t="shared" si="28"/>
        <v>59420</v>
      </c>
      <c r="H45" s="26">
        <f t="shared" si="2"/>
        <v>1.0025341742337581</v>
      </c>
    </row>
    <row r="46" spans="1:8" ht="20.100000000000001" customHeight="1" x14ac:dyDescent="0.2">
      <c r="A46" s="38">
        <v>6614</v>
      </c>
      <c r="B46" s="38" t="s">
        <v>33</v>
      </c>
      <c r="C46" s="39">
        <f t="shared" ref="C46:G46" si="29">C47</f>
        <v>3300</v>
      </c>
      <c r="D46" s="39">
        <f t="shared" si="29"/>
        <v>1980</v>
      </c>
      <c r="E46" s="39">
        <f t="shared" si="29"/>
        <v>1103.76</v>
      </c>
      <c r="F46" s="39">
        <f t="shared" si="29"/>
        <v>1400</v>
      </c>
      <c r="G46" s="39">
        <f t="shared" si="29"/>
        <v>-580</v>
      </c>
      <c r="H46" s="40">
        <f t="shared" si="2"/>
        <v>-29.292929292929294</v>
      </c>
    </row>
    <row r="47" spans="1:8" ht="20.100000000000001" customHeight="1" x14ac:dyDescent="0.2">
      <c r="A47" s="21">
        <v>66141</v>
      </c>
      <c r="B47" s="21" t="s">
        <v>34</v>
      </c>
      <c r="C47" s="22">
        <v>3300</v>
      </c>
      <c r="D47" s="22">
        <v>1980</v>
      </c>
      <c r="E47" s="22">
        <v>1103.76</v>
      </c>
      <c r="F47" s="22">
        <v>1400</v>
      </c>
      <c r="G47" s="22">
        <f>F47-D47</f>
        <v>-580</v>
      </c>
      <c r="H47" s="23">
        <f t="shared" si="2"/>
        <v>-29.292929292929294</v>
      </c>
    </row>
    <row r="48" spans="1:8" ht="20.100000000000001" customHeight="1" x14ac:dyDescent="0.2">
      <c r="A48" s="27">
        <v>6615</v>
      </c>
      <c r="B48" s="27" t="s">
        <v>33</v>
      </c>
      <c r="C48" s="28">
        <f t="shared" ref="C48:G48" si="30">C49</f>
        <v>5839800</v>
      </c>
      <c r="D48" s="28">
        <f t="shared" si="30"/>
        <v>5925000</v>
      </c>
      <c r="E48" s="28">
        <f t="shared" si="30"/>
        <v>5446218.5699999994</v>
      </c>
      <c r="F48" s="28">
        <f t="shared" si="30"/>
        <v>5985000</v>
      </c>
      <c r="G48" s="28">
        <f t="shared" si="30"/>
        <v>60000</v>
      </c>
      <c r="H48" s="29">
        <f t="shared" si="2"/>
        <v>1.0126582278481013</v>
      </c>
    </row>
    <row r="49" spans="1:8" ht="20.100000000000001" customHeight="1" x14ac:dyDescent="0.2">
      <c r="A49" s="21">
        <v>66151</v>
      </c>
      <c r="B49" s="21" t="s">
        <v>33</v>
      </c>
      <c r="C49" s="22">
        <v>5839800</v>
      </c>
      <c r="D49" s="22">
        <v>5925000</v>
      </c>
      <c r="E49" s="22">
        <v>5446218.5699999994</v>
      </c>
      <c r="F49" s="22">
        <v>5985000</v>
      </c>
      <c r="G49" s="22">
        <f>F49-D49</f>
        <v>60000</v>
      </c>
      <c r="H49" s="23">
        <f t="shared" si="2"/>
        <v>1.0126582278481013</v>
      </c>
    </row>
    <row r="50" spans="1:8" ht="20.100000000000001" customHeight="1" x14ac:dyDescent="0.2">
      <c r="A50" s="24">
        <v>663</v>
      </c>
      <c r="B50" s="24" t="s">
        <v>35</v>
      </c>
      <c r="C50" s="25">
        <f t="shared" ref="C50" si="31">C51+C53</f>
        <v>0</v>
      </c>
      <c r="D50" s="25">
        <f t="shared" ref="D50:G50" si="32">D51+D53</f>
        <v>0</v>
      </c>
      <c r="E50" s="25">
        <f t="shared" si="32"/>
        <v>0</v>
      </c>
      <c r="F50" s="25">
        <f t="shared" si="32"/>
        <v>0</v>
      </c>
      <c r="G50" s="25">
        <f t="shared" si="32"/>
        <v>0</v>
      </c>
      <c r="H50" s="26" t="e">
        <f t="shared" si="2"/>
        <v>#DIV/0!</v>
      </c>
    </row>
    <row r="51" spans="1:8" ht="20.100000000000001" customHeight="1" x14ac:dyDescent="0.2">
      <c r="A51" s="27">
        <v>6631</v>
      </c>
      <c r="B51" s="27" t="s">
        <v>36</v>
      </c>
      <c r="C51" s="28">
        <f t="shared" ref="C51:G51" si="33">C52</f>
        <v>0</v>
      </c>
      <c r="D51" s="28">
        <f t="shared" si="33"/>
        <v>0</v>
      </c>
      <c r="E51" s="28">
        <f t="shared" si="33"/>
        <v>0</v>
      </c>
      <c r="F51" s="28">
        <f t="shared" si="33"/>
        <v>0</v>
      </c>
      <c r="G51" s="28">
        <f t="shared" si="33"/>
        <v>0</v>
      </c>
      <c r="H51" s="29" t="e">
        <f t="shared" si="2"/>
        <v>#DIV/0!</v>
      </c>
    </row>
    <row r="52" spans="1:8" ht="20.100000000000001" customHeight="1" x14ac:dyDescent="0.2">
      <c r="A52" s="21">
        <v>66313</v>
      </c>
      <c r="B52" s="21" t="s">
        <v>37</v>
      </c>
      <c r="C52" s="22">
        <v>0</v>
      </c>
      <c r="D52" s="22">
        <v>0</v>
      </c>
      <c r="E52" s="22">
        <v>0</v>
      </c>
      <c r="F52" s="22">
        <v>0</v>
      </c>
      <c r="G52" s="22">
        <f>F52-D52</f>
        <v>0</v>
      </c>
      <c r="H52" s="23" t="e">
        <f t="shared" si="2"/>
        <v>#DIV/0!</v>
      </c>
    </row>
    <row r="53" spans="1:8" ht="20.100000000000001" customHeight="1" x14ac:dyDescent="0.2">
      <c r="A53" s="27">
        <v>6632</v>
      </c>
      <c r="B53" s="27" t="s">
        <v>38</v>
      </c>
      <c r="C53" s="28">
        <f t="shared" ref="C53:G53" si="34">C54</f>
        <v>0</v>
      </c>
      <c r="D53" s="28">
        <v>0</v>
      </c>
      <c r="E53" s="28">
        <f t="shared" si="34"/>
        <v>0</v>
      </c>
      <c r="F53" s="28">
        <f t="shared" si="34"/>
        <v>0</v>
      </c>
      <c r="G53" s="28">
        <f t="shared" si="34"/>
        <v>0</v>
      </c>
      <c r="H53" s="29" t="e">
        <f t="shared" si="2"/>
        <v>#DIV/0!</v>
      </c>
    </row>
    <row r="54" spans="1:8" ht="20.100000000000001" customHeight="1" x14ac:dyDescent="0.2">
      <c r="A54" s="21">
        <v>66323</v>
      </c>
      <c r="B54" s="21" t="s">
        <v>39</v>
      </c>
      <c r="C54" s="22">
        <v>0</v>
      </c>
      <c r="D54" s="22">
        <v>0</v>
      </c>
      <c r="E54" s="22">
        <v>0</v>
      </c>
      <c r="F54" s="22">
        <v>0</v>
      </c>
      <c r="G54" s="22">
        <f>F54-D54</f>
        <v>0</v>
      </c>
      <c r="H54" s="23" t="e">
        <f t="shared" si="2"/>
        <v>#DIV/0!</v>
      </c>
    </row>
    <row r="55" spans="1:8" ht="20.100000000000001" customHeight="1" x14ac:dyDescent="0.2">
      <c r="A55" s="12">
        <v>67</v>
      </c>
      <c r="B55" s="12" t="s">
        <v>40</v>
      </c>
      <c r="C55" s="13">
        <f t="shared" ref="C55" si="35">C56+C61</f>
        <v>11047820</v>
      </c>
      <c r="D55" s="13">
        <f t="shared" ref="D55:G55" si="36">D56+D61</f>
        <v>8980020</v>
      </c>
      <c r="E55" s="13">
        <f t="shared" si="36"/>
        <v>7884745.6299999999</v>
      </c>
      <c r="F55" s="13">
        <f t="shared" si="36"/>
        <v>9710600</v>
      </c>
      <c r="G55" s="13">
        <f t="shared" si="36"/>
        <v>730580</v>
      </c>
      <c r="H55" s="14">
        <f t="shared" si="2"/>
        <v>8.1356166244618606</v>
      </c>
    </row>
    <row r="56" spans="1:8" ht="20.100000000000001" customHeight="1" x14ac:dyDescent="0.2">
      <c r="A56" s="24">
        <v>671</v>
      </c>
      <c r="B56" s="24" t="s">
        <v>41</v>
      </c>
      <c r="C56" s="25">
        <f t="shared" ref="C56" si="37">C57+C59</f>
        <v>430020</v>
      </c>
      <c r="D56" s="25">
        <f t="shared" ref="D56:G56" si="38">D57+D59</f>
        <v>430020</v>
      </c>
      <c r="E56" s="25">
        <f t="shared" si="38"/>
        <v>232149.53</v>
      </c>
      <c r="F56" s="25">
        <f t="shared" si="38"/>
        <v>710600</v>
      </c>
      <c r="G56" s="25">
        <f t="shared" si="38"/>
        <v>280580</v>
      </c>
      <c r="H56" s="26">
        <f t="shared" si="2"/>
        <v>65.248127994046783</v>
      </c>
    </row>
    <row r="57" spans="1:8" ht="20.100000000000001" customHeight="1" x14ac:dyDescent="0.2">
      <c r="A57" s="27">
        <v>6711</v>
      </c>
      <c r="B57" s="27" t="s">
        <v>42</v>
      </c>
      <c r="C57" s="28">
        <f t="shared" ref="C57:G57" si="39">C58</f>
        <v>297300</v>
      </c>
      <c r="D57" s="28">
        <f t="shared" si="39"/>
        <v>297300</v>
      </c>
      <c r="E57" s="28">
        <f t="shared" si="39"/>
        <v>120399.53</v>
      </c>
      <c r="F57" s="28">
        <f t="shared" si="39"/>
        <v>660600</v>
      </c>
      <c r="G57" s="28">
        <f t="shared" si="39"/>
        <v>363300</v>
      </c>
      <c r="H57" s="29">
        <f t="shared" si="2"/>
        <v>122.19979818365287</v>
      </c>
    </row>
    <row r="58" spans="1:8" ht="20.100000000000001" customHeight="1" x14ac:dyDescent="0.2">
      <c r="A58" s="21">
        <v>67111</v>
      </c>
      <c r="B58" s="21" t="s">
        <v>42</v>
      </c>
      <c r="C58" s="22">
        <v>297300</v>
      </c>
      <c r="D58" s="22">
        <v>297300</v>
      </c>
      <c r="E58" s="22">
        <v>120399.53</v>
      </c>
      <c r="F58" s="22">
        <v>660600</v>
      </c>
      <c r="G58" s="22">
        <f>F58-D58</f>
        <v>363300</v>
      </c>
      <c r="H58" s="23">
        <f t="shared" si="2"/>
        <v>122.19979818365287</v>
      </c>
    </row>
    <row r="59" spans="1:8" ht="20.100000000000001" customHeight="1" x14ac:dyDescent="0.2">
      <c r="A59" s="27">
        <v>6712</v>
      </c>
      <c r="B59" s="27" t="s">
        <v>43</v>
      </c>
      <c r="C59" s="28">
        <f t="shared" ref="C59:G59" si="40">C60</f>
        <v>132720</v>
      </c>
      <c r="D59" s="28">
        <f t="shared" si="40"/>
        <v>132720</v>
      </c>
      <c r="E59" s="28">
        <f t="shared" si="40"/>
        <v>111750</v>
      </c>
      <c r="F59" s="28">
        <f t="shared" si="40"/>
        <v>50000</v>
      </c>
      <c r="G59" s="28">
        <f t="shared" si="40"/>
        <v>-82720</v>
      </c>
      <c r="H59" s="29">
        <f t="shared" si="2"/>
        <v>-62.326702833031945</v>
      </c>
    </row>
    <row r="60" spans="1:8" ht="20.100000000000001" customHeight="1" x14ac:dyDescent="0.2">
      <c r="A60" s="21">
        <v>67121</v>
      </c>
      <c r="B60" s="21" t="s">
        <v>43</v>
      </c>
      <c r="C60" s="22">
        <v>132720</v>
      </c>
      <c r="D60" s="22">
        <v>132720</v>
      </c>
      <c r="E60" s="22">
        <v>111750</v>
      </c>
      <c r="F60" s="22">
        <v>50000</v>
      </c>
      <c r="G60" s="22">
        <f>F60-D60</f>
        <v>-82720</v>
      </c>
      <c r="H60" s="23">
        <f t="shared" si="2"/>
        <v>-62.326702833031945</v>
      </c>
    </row>
    <row r="61" spans="1:8" ht="20.100000000000001" customHeight="1" x14ac:dyDescent="0.2">
      <c r="A61" s="24">
        <v>673</v>
      </c>
      <c r="B61" s="24" t="s">
        <v>44</v>
      </c>
      <c r="C61" s="25">
        <f t="shared" ref="C61:G62" si="41">C62</f>
        <v>10617800</v>
      </c>
      <c r="D61" s="25">
        <f t="shared" si="41"/>
        <v>8550000</v>
      </c>
      <c r="E61" s="25">
        <f t="shared" si="41"/>
        <v>7652596.0999999996</v>
      </c>
      <c r="F61" s="25">
        <f t="shared" si="41"/>
        <v>9000000</v>
      </c>
      <c r="G61" s="25">
        <f t="shared" si="41"/>
        <v>450000</v>
      </c>
      <c r="H61" s="26">
        <f t="shared" si="2"/>
        <v>5.2631578947368416</v>
      </c>
    </row>
    <row r="62" spans="1:8" ht="20.100000000000001" customHeight="1" x14ac:dyDescent="0.2">
      <c r="A62" s="27">
        <v>6731</v>
      </c>
      <c r="B62" s="27" t="s">
        <v>44</v>
      </c>
      <c r="C62" s="28">
        <f t="shared" si="41"/>
        <v>10617800</v>
      </c>
      <c r="D62" s="28">
        <f t="shared" si="41"/>
        <v>8550000</v>
      </c>
      <c r="E62" s="28">
        <f t="shared" si="41"/>
        <v>7652596.0999999996</v>
      </c>
      <c r="F62" s="28">
        <f t="shared" si="41"/>
        <v>9000000</v>
      </c>
      <c r="G62" s="28">
        <f t="shared" si="41"/>
        <v>450000</v>
      </c>
      <c r="H62" s="29">
        <f t="shared" si="2"/>
        <v>5.2631578947368416</v>
      </c>
    </row>
    <row r="63" spans="1:8" ht="20.100000000000001" customHeight="1" x14ac:dyDescent="0.2">
      <c r="A63" s="21">
        <v>67311</v>
      </c>
      <c r="B63" s="21" t="s">
        <v>44</v>
      </c>
      <c r="C63" s="22">
        <v>10617800</v>
      </c>
      <c r="D63" s="22">
        <v>8550000</v>
      </c>
      <c r="E63" s="22">
        <v>7652596.0999999996</v>
      </c>
      <c r="F63" s="22">
        <v>9000000</v>
      </c>
      <c r="G63" s="22">
        <f>F63-D63</f>
        <v>450000</v>
      </c>
      <c r="H63" s="23">
        <f>G63/D63*100</f>
        <v>5.2631578947368416</v>
      </c>
    </row>
    <row r="64" spans="1:8" ht="20.100000000000001" customHeight="1" x14ac:dyDescent="0.2">
      <c r="A64" s="41">
        <v>68</v>
      </c>
      <c r="B64" s="41" t="s">
        <v>277</v>
      </c>
      <c r="C64" s="42">
        <f>C65</f>
        <v>0</v>
      </c>
      <c r="D64" s="42">
        <f t="shared" ref="D64:G66" si="42">D65</f>
        <v>0</v>
      </c>
      <c r="E64" s="42">
        <f t="shared" si="42"/>
        <v>0</v>
      </c>
      <c r="F64" s="42">
        <f t="shared" si="42"/>
        <v>0</v>
      </c>
      <c r="G64" s="42">
        <f t="shared" si="42"/>
        <v>0</v>
      </c>
      <c r="H64" s="43" t="e">
        <f t="shared" si="2"/>
        <v>#DIV/0!</v>
      </c>
    </row>
    <row r="65" spans="1:8" ht="20.100000000000001" customHeight="1" x14ac:dyDescent="0.2">
      <c r="A65" s="44">
        <v>683</v>
      </c>
      <c r="B65" s="44" t="s">
        <v>277</v>
      </c>
      <c r="C65" s="45">
        <f>C66</f>
        <v>0</v>
      </c>
      <c r="D65" s="45">
        <f t="shared" si="42"/>
        <v>0</v>
      </c>
      <c r="E65" s="45">
        <f t="shared" si="42"/>
        <v>0</v>
      </c>
      <c r="F65" s="45">
        <f t="shared" si="42"/>
        <v>0</v>
      </c>
      <c r="G65" s="45">
        <f t="shared" si="42"/>
        <v>0</v>
      </c>
      <c r="H65" s="46" t="e">
        <f t="shared" si="2"/>
        <v>#DIV/0!</v>
      </c>
    </row>
    <row r="66" spans="1:8" ht="20.100000000000001" customHeight="1" x14ac:dyDescent="0.2">
      <c r="A66" s="47">
        <v>6831</v>
      </c>
      <c r="B66" s="47" t="s">
        <v>277</v>
      </c>
      <c r="C66" s="48">
        <f>C67</f>
        <v>0</v>
      </c>
      <c r="D66" s="48">
        <f t="shared" si="42"/>
        <v>0</v>
      </c>
      <c r="E66" s="48">
        <f t="shared" si="42"/>
        <v>0</v>
      </c>
      <c r="F66" s="48">
        <f t="shared" si="42"/>
        <v>0</v>
      </c>
      <c r="G66" s="48">
        <f t="shared" si="42"/>
        <v>0</v>
      </c>
      <c r="H66" s="49" t="e">
        <f t="shared" si="2"/>
        <v>#DIV/0!</v>
      </c>
    </row>
    <row r="67" spans="1:8" ht="20.100000000000001" customHeight="1" x14ac:dyDescent="0.2">
      <c r="A67" s="21">
        <v>68311</v>
      </c>
      <c r="B67" s="21" t="s">
        <v>277</v>
      </c>
      <c r="C67" s="50">
        <v>0</v>
      </c>
      <c r="D67" s="22">
        <v>0</v>
      </c>
      <c r="E67" s="50">
        <v>0</v>
      </c>
      <c r="F67" s="50">
        <v>0</v>
      </c>
      <c r="G67" s="22">
        <f>F67-D67</f>
        <v>0</v>
      </c>
      <c r="H67" s="23" t="e">
        <f t="shared" si="2"/>
        <v>#DIV/0!</v>
      </c>
    </row>
  </sheetData>
  <mergeCells count="1">
    <mergeCell ref="A1:H1"/>
  </mergeCells>
  <pageMargins left="0.70866141732283472" right="0.70866141732283472" top="0.74803149606299213" bottom="0.55118110236220474" header="0.31496062992125984" footer="0.31496062992125984"/>
  <pageSetup paperSize="8" fitToHeight="0" orientation="landscape" r:id="rId1"/>
  <headerFooter>
    <oddHeader>&amp;L&amp;10Upravno vijeće
21.12.2023.&amp;C&amp;10Financijski plan prihoda i rashoda za 2024. godinu &amp;R&amp;10 37. sjednica
Točka 4. dnevnog reda</oddHeader>
    <oddFooter>&amp;L&amp;10Nastavni zavod za javno zdravstvo "Dr. Andrija Štampar"&amp;C&amp;10&amp;A&amp;R&amp;10&amp;P/&amp;N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DE46-CA68-4395-B085-732CAA544C58}">
  <sheetPr>
    <tabColor theme="9" tint="0.39997558519241921"/>
    <pageSetUpPr fitToPage="1"/>
  </sheetPr>
  <dimension ref="A1:H202"/>
  <sheetViews>
    <sheetView zoomScaleNormal="100" workbookViewId="0">
      <selection activeCell="N35" sqref="N35"/>
    </sheetView>
  </sheetViews>
  <sheetFormatPr defaultRowHeight="12.75" x14ac:dyDescent="0.2"/>
  <cols>
    <col min="1" max="1" width="10.7109375" style="51" customWidth="1"/>
    <col min="2" max="2" width="60.7109375" style="52" customWidth="1"/>
    <col min="3" max="7" width="20.7109375" style="52" customWidth="1"/>
    <col min="8" max="8" width="20.7109375" style="3" customWidth="1"/>
    <col min="9" max="16384" width="9.140625" style="2"/>
  </cols>
  <sheetData>
    <row r="1" spans="1:8" s="1" customFormat="1" ht="20.100000000000001" customHeight="1" thickTop="1" thickBot="1" x14ac:dyDescent="0.3">
      <c r="A1" s="87" t="s">
        <v>291</v>
      </c>
      <c r="B1" s="87"/>
      <c r="C1" s="87"/>
      <c r="D1" s="87"/>
      <c r="E1" s="87"/>
      <c r="F1" s="87"/>
      <c r="G1" s="87"/>
      <c r="H1" s="87"/>
    </row>
    <row r="2" spans="1:8" ht="13.5" thickTop="1" x14ac:dyDescent="0.2"/>
    <row r="3" spans="1:8" ht="38.25" x14ac:dyDescent="0.2">
      <c r="A3" s="4" t="s">
        <v>0</v>
      </c>
      <c r="B3" s="4" t="s">
        <v>1</v>
      </c>
      <c r="C3" s="4" t="s">
        <v>286</v>
      </c>
      <c r="D3" s="4" t="s">
        <v>287</v>
      </c>
      <c r="E3" s="4" t="s">
        <v>282</v>
      </c>
      <c r="F3" s="5" t="s">
        <v>283</v>
      </c>
      <c r="G3" s="4" t="s">
        <v>285</v>
      </c>
      <c r="H3" s="6" t="s">
        <v>284</v>
      </c>
    </row>
    <row r="4" spans="1:8" ht="9.9499999999999993" customHeight="1" x14ac:dyDescent="0.2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1">
        <v>8</v>
      </c>
    </row>
    <row r="5" spans="1:8" ht="20.100000000000001" customHeight="1" x14ac:dyDescent="0.2">
      <c r="A5" s="56">
        <v>3</v>
      </c>
      <c r="B5" s="57" t="s">
        <v>45</v>
      </c>
      <c r="C5" s="72">
        <f>C6+C30+C192</f>
        <v>19178400</v>
      </c>
      <c r="D5" s="72">
        <f t="shared" ref="D5:G5" si="0">D6+D30+D192</f>
        <v>18975334</v>
      </c>
      <c r="E5" s="72">
        <f t="shared" si="0"/>
        <v>15375299.560000001</v>
      </c>
      <c r="F5" s="72">
        <f>F6+F30+F192</f>
        <v>19768972.5</v>
      </c>
      <c r="G5" s="72">
        <f t="shared" si="0"/>
        <v>793638.5</v>
      </c>
      <c r="H5" s="73">
        <f>G5/D5*100</f>
        <v>4.1824744692240987</v>
      </c>
    </row>
    <row r="6" spans="1:8" ht="20.100000000000001" customHeight="1" x14ac:dyDescent="0.2">
      <c r="A6" s="60">
        <v>31</v>
      </c>
      <c r="B6" s="41" t="s">
        <v>46</v>
      </c>
      <c r="C6" s="74">
        <f>C7+C15+C24</f>
        <v>12623100</v>
      </c>
      <c r="D6" s="74">
        <f>D7+D15+D24</f>
        <v>12509200</v>
      </c>
      <c r="E6" s="74">
        <f>E7+E15+E24</f>
        <v>11168332.02</v>
      </c>
      <c r="F6" s="74">
        <f>F7+F15+F24</f>
        <v>13253300</v>
      </c>
      <c r="G6" s="74">
        <f t="shared" ref="G6:G67" si="1">F6-D6</f>
        <v>744100</v>
      </c>
      <c r="H6" s="75">
        <f t="shared" ref="H6:H67" si="2">G6/D6*100</f>
        <v>5.9484219614363827</v>
      </c>
    </row>
    <row r="7" spans="1:8" ht="20.100000000000001" customHeight="1" x14ac:dyDescent="0.2">
      <c r="A7" s="61">
        <v>311</v>
      </c>
      <c r="B7" s="44" t="s">
        <v>47</v>
      </c>
      <c r="C7" s="76">
        <f>C8+C11+C13</f>
        <v>10108100</v>
      </c>
      <c r="D7" s="76">
        <f t="shared" ref="D7:E7" si="3">D8+D11+D13</f>
        <v>10119300</v>
      </c>
      <c r="E7" s="76">
        <f t="shared" si="3"/>
        <v>9208842.8599999994</v>
      </c>
      <c r="F7" s="76">
        <f>F8+F11+F13</f>
        <v>10781300</v>
      </c>
      <c r="G7" s="76">
        <f t="shared" si="1"/>
        <v>662000</v>
      </c>
      <c r="H7" s="77">
        <f t="shared" si="2"/>
        <v>6.5419544830175997</v>
      </c>
    </row>
    <row r="8" spans="1:8" ht="20.100000000000001" customHeight="1" x14ac:dyDescent="0.2">
      <c r="A8" s="62">
        <v>3111</v>
      </c>
      <c r="B8" s="47" t="s">
        <v>48</v>
      </c>
      <c r="C8" s="78">
        <f>C9+C10</f>
        <v>9808200</v>
      </c>
      <c r="D8" s="78">
        <f t="shared" ref="D8:F8" si="4">D9+D10</f>
        <v>9868000</v>
      </c>
      <c r="E8" s="78">
        <f t="shared" si="4"/>
        <v>8992222.25</v>
      </c>
      <c r="F8" s="78">
        <f t="shared" si="4"/>
        <v>10545000</v>
      </c>
      <c r="G8" s="78">
        <f t="shared" si="1"/>
        <v>677000</v>
      </c>
      <c r="H8" s="79">
        <f t="shared" si="2"/>
        <v>6.8605593838670442</v>
      </c>
    </row>
    <row r="9" spans="1:8" ht="20.100000000000001" customHeight="1" x14ac:dyDescent="0.2">
      <c r="A9" s="63">
        <v>31111</v>
      </c>
      <c r="B9" s="21" t="s">
        <v>49</v>
      </c>
      <c r="C9" s="22">
        <v>9788300</v>
      </c>
      <c r="D9" s="22">
        <v>9800000</v>
      </c>
      <c r="E9" s="22">
        <v>8935717.75</v>
      </c>
      <c r="F9" s="22">
        <v>10500000</v>
      </c>
      <c r="G9" s="22">
        <f t="shared" si="1"/>
        <v>700000</v>
      </c>
      <c r="H9" s="23">
        <f>G9/D9*100</f>
        <v>7.1428571428571423</v>
      </c>
    </row>
    <row r="10" spans="1:8" ht="20.100000000000001" customHeight="1" x14ac:dyDescent="0.2">
      <c r="A10" s="63" t="s">
        <v>51</v>
      </c>
      <c r="B10" s="21" t="s">
        <v>50</v>
      </c>
      <c r="C10" s="22">
        <v>19900</v>
      </c>
      <c r="D10" s="22">
        <v>68000</v>
      </c>
      <c r="E10" s="22">
        <v>56504.5</v>
      </c>
      <c r="F10" s="22">
        <v>45000</v>
      </c>
      <c r="G10" s="22">
        <f t="shared" si="1"/>
        <v>-23000</v>
      </c>
      <c r="H10" s="23">
        <f t="shared" si="2"/>
        <v>-33.82352941176471</v>
      </c>
    </row>
    <row r="11" spans="1:8" ht="20.100000000000001" customHeight="1" x14ac:dyDescent="0.2">
      <c r="A11" s="62">
        <v>3112</v>
      </c>
      <c r="B11" s="47" t="s">
        <v>52</v>
      </c>
      <c r="C11" s="78">
        <f t="shared" ref="C11:F11" si="5">C12</f>
        <v>1300</v>
      </c>
      <c r="D11" s="78">
        <f t="shared" si="5"/>
        <v>1300</v>
      </c>
      <c r="E11" s="78">
        <f t="shared" si="5"/>
        <v>1160.0899999999999</v>
      </c>
      <c r="F11" s="78">
        <f t="shared" si="5"/>
        <v>1300</v>
      </c>
      <c r="G11" s="78">
        <f t="shared" si="1"/>
        <v>0</v>
      </c>
      <c r="H11" s="79">
        <f t="shared" si="2"/>
        <v>0</v>
      </c>
    </row>
    <row r="12" spans="1:8" ht="20.100000000000001" customHeight="1" x14ac:dyDescent="0.2">
      <c r="A12" s="63">
        <v>31124</v>
      </c>
      <c r="B12" s="21" t="s">
        <v>53</v>
      </c>
      <c r="C12" s="22">
        <v>1300</v>
      </c>
      <c r="D12" s="22">
        <v>1300</v>
      </c>
      <c r="E12" s="22">
        <v>1160.0899999999999</v>
      </c>
      <c r="F12" s="22">
        <v>1300</v>
      </c>
      <c r="G12" s="22">
        <f t="shared" si="1"/>
        <v>0</v>
      </c>
      <c r="H12" s="23">
        <f t="shared" si="2"/>
        <v>0</v>
      </c>
    </row>
    <row r="13" spans="1:8" ht="20.100000000000001" customHeight="1" x14ac:dyDescent="0.2">
      <c r="A13" s="62">
        <v>3113</v>
      </c>
      <c r="B13" s="47" t="s">
        <v>54</v>
      </c>
      <c r="C13" s="78">
        <f t="shared" ref="C13:F13" si="6">C14</f>
        <v>298600</v>
      </c>
      <c r="D13" s="78">
        <f t="shared" si="6"/>
        <v>250000</v>
      </c>
      <c r="E13" s="78">
        <f t="shared" si="6"/>
        <v>215460.52</v>
      </c>
      <c r="F13" s="78">
        <f t="shared" si="6"/>
        <v>235000</v>
      </c>
      <c r="G13" s="78">
        <f t="shared" si="1"/>
        <v>-15000</v>
      </c>
      <c r="H13" s="79">
        <f t="shared" si="2"/>
        <v>-6</v>
      </c>
    </row>
    <row r="14" spans="1:8" ht="20.100000000000001" customHeight="1" x14ac:dyDescent="0.2">
      <c r="A14" s="63">
        <v>31131</v>
      </c>
      <c r="B14" s="21" t="s">
        <v>54</v>
      </c>
      <c r="C14" s="22">
        <v>298600</v>
      </c>
      <c r="D14" s="22">
        <v>250000</v>
      </c>
      <c r="E14" s="22">
        <v>215460.52</v>
      </c>
      <c r="F14" s="22">
        <v>235000</v>
      </c>
      <c r="G14" s="22">
        <f t="shared" si="1"/>
        <v>-15000</v>
      </c>
      <c r="H14" s="23">
        <f>G14/D14*100</f>
        <v>-6</v>
      </c>
    </row>
    <row r="15" spans="1:8" ht="20.100000000000001" customHeight="1" x14ac:dyDescent="0.2">
      <c r="A15" s="61">
        <v>312</v>
      </c>
      <c r="B15" s="44" t="s">
        <v>55</v>
      </c>
      <c r="C15" s="76">
        <f t="shared" ref="C15:F15" si="7">C16</f>
        <v>844800</v>
      </c>
      <c r="D15" s="76">
        <f t="shared" si="7"/>
        <v>804400</v>
      </c>
      <c r="E15" s="76">
        <f t="shared" si="7"/>
        <v>512559.27</v>
      </c>
      <c r="F15" s="76">
        <f t="shared" si="7"/>
        <v>787000</v>
      </c>
      <c r="G15" s="76">
        <f t="shared" si="1"/>
        <v>-17400</v>
      </c>
      <c r="H15" s="77">
        <f t="shared" si="2"/>
        <v>-2.1631029338637493</v>
      </c>
    </row>
    <row r="16" spans="1:8" ht="20.100000000000001" customHeight="1" x14ac:dyDescent="0.2">
      <c r="A16" s="62">
        <v>3121</v>
      </c>
      <c r="B16" s="47" t="s">
        <v>55</v>
      </c>
      <c r="C16" s="78">
        <f t="shared" ref="C16:E16" si="8">SUM(C17:C23)</f>
        <v>844800</v>
      </c>
      <c r="D16" s="78">
        <f t="shared" si="8"/>
        <v>804400</v>
      </c>
      <c r="E16" s="78">
        <f t="shared" si="8"/>
        <v>512559.27</v>
      </c>
      <c r="F16" s="78">
        <f t="shared" ref="F16" si="9">SUM(F17:F23)</f>
        <v>787000</v>
      </c>
      <c r="G16" s="78">
        <f t="shared" si="1"/>
        <v>-17400</v>
      </c>
      <c r="H16" s="79">
        <f t="shared" si="2"/>
        <v>-2.1631029338637493</v>
      </c>
    </row>
    <row r="17" spans="1:8" ht="20.100000000000001" customHeight="1" x14ac:dyDescent="0.2">
      <c r="A17" s="63">
        <v>31211</v>
      </c>
      <c r="B17" s="21" t="s">
        <v>56</v>
      </c>
      <c r="C17" s="22">
        <v>165900</v>
      </c>
      <c r="D17" s="22">
        <v>90000</v>
      </c>
      <c r="E17" s="22">
        <v>0</v>
      </c>
      <c r="F17" s="22">
        <v>90000</v>
      </c>
      <c r="G17" s="22">
        <f t="shared" si="1"/>
        <v>0</v>
      </c>
      <c r="H17" s="23">
        <f t="shared" si="2"/>
        <v>0</v>
      </c>
    </row>
    <row r="18" spans="1:8" ht="20.100000000000001" customHeight="1" x14ac:dyDescent="0.2">
      <c r="A18" s="63">
        <v>31212</v>
      </c>
      <c r="B18" s="21" t="s">
        <v>57</v>
      </c>
      <c r="C18" s="22">
        <v>139400</v>
      </c>
      <c r="D18" s="22">
        <v>179400</v>
      </c>
      <c r="E18" s="22">
        <v>40649.960000000006</v>
      </c>
      <c r="F18" s="22">
        <f>130000+45000+40000</f>
        <v>215000</v>
      </c>
      <c r="G18" s="22">
        <f t="shared" si="1"/>
        <v>35600</v>
      </c>
      <c r="H18" s="23">
        <f t="shared" si="2"/>
        <v>19.843924191750279</v>
      </c>
    </row>
    <row r="19" spans="1:8" ht="20.100000000000001" customHeight="1" x14ac:dyDescent="0.2">
      <c r="A19" s="63">
        <v>31213</v>
      </c>
      <c r="B19" s="21" t="s">
        <v>58</v>
      </c>
      <c r="C19" s="22">
        <v>86300</v>
      </c>
      <c r="D19" s="22">
        <v>85000</v>
      </c>
      <c r="E19" s="22">
        <v>58364.08</v>
      </c>
      <c r="F19" s="22">
        <v>32000</v>
      </c>
      <c r="G19" s="22">
        <f t="shared" si="1"/>
        <v>-53000</v>
      </c>
      <c r="H19" s="23">
        <f t="shared" si="2"/>
        <v>-62.352941176470587</v>
      </c>
    </row>
    <row r="20" spans="1:8" ht="20.100000000000001" customHeight="1" x14ac:dyDescent="0.2">
      <c r="A20" s="63">
        <v>31214</v>
      </c>
      <c r="B20" s="21" t="s">
        <v>59</v>
      </c>
      <c r="C20" s="22">
        <v>26500</v>
      </c>
      <c r="D20" s="22">
        <v>22000</v>
      </c>
      <c r="E20" s="22">
        <v>18405.669999999998</v>
      </c>
      <c r="F20" s="22">
        <v>25000</v>
      </c>
      <c r="G20" s="22">
        <f t="shared" si="1"/>
        <v>3000</v>
      </c>
      <c r="H20" s="23">
        <f t="shared" si="2"/>
        <v>13.636363636363635</v>
      </c>
    </row>
    <row r="21" spans="1:8" ht="20.100000000000001" customHeight="1" x14ac:dyDescent="0.2">
      <c r="A21" s="63">
        <v>31215</v>
      </c>
      <c r="B21" s="21" t="s">
        <v>60</v>
      </c>
      <c r="C21" s="22">
        <v>23200</v>
      </c>
      <c r="D21" s="22">
        <v>20000</v>
      </c>
      <c r="E21" s="22">
        <v>17605.23</v>
      </c>
      <c r="F21" s="22">
        <v>20000</v>
      </c>
      <c r="G21" s="22">
        <f t="shared" si="1"/>
        <v>0</v>
      </c>
      <c r="H21" s="23">
        <f t="shared" si="2"/>
        <v>0</v>
      </c>
    </row>
    <row r="22" spans="1:8" ht="20.100000000000001" customHeight="1" x14ac:dyDescent="0.2">
      <c r="A22" s="63">
        <v>31216</v>
      </c>
      <c r="B22" s="21" t="s">
        <v>61</v>
      </c>
      <c r="C22" s="22">
        <v>104900</v>
      </c>
      <c r="D22" s="22">
        <v>128000</v>
      </c>
      <c r="E22" s="22">
        <v>127497.24</v>
      </c>
      <c r="F22" s="22">
        <v>130000</v>
      </c>
      <c r="G22" s="22">
        <f t="shared" si="1"/>
        <v>2000</v>
      </c>
      <c r="H22" s="23">
        <f t="shared" si="2"/>
        <v>1.5625</v>
      </c>
    </row>
    <row r="23" spans="1:8" ht="20.100000000000001" customHeight="1" x14ac:dyDescent="0.2">
      <c r="A23" s="63">
        <v>31219</v>
      </c>
      <c r="B23" s="21" t="s">
        <v>62</v>
      </c>
      <c r="C23" s="22">
        <v>298600</v>
      </c>
      <c r="D23" s="22">
        <v>280000</v>
      </c>
      <c r="E23" s="22">
        <v>250037.09000000003</v>
      </c>
      <c r="F23" s="22">
        <v>275000</v>
      </c>
      <c r="G23" s="22">
        <f t="shared" si="1"/>
        <v>-5000</v>
      </c>
      <c r="H23" s="23">
        <f t="shared" si="2"/>
        <v>-1.7857142857142856</v>
      </c>
    </row>
    <row r="24" spans="1:8" ht="20.100000000000001" customHeight="1" x14ac:dyDescent="0.2">
      <c r="A24" s="61">
        <v>313</v>
      </c>
      <c r="B24" s="44" t="s">
        <v>63</v>
      </c>
      <c r="C24" s="76">
        <f t="shared" ref="C24:F24" si="10">C25+C28</f>
        <v>1670200</v>
      </c>
      <c r="D24" s="76">
        <f t="shared" si="10"/>
        <v>1585500</v>
      </c>
      <c r="E24" s="76">
        <f t="shared" si="10"/>
        <v>1446929.89</v>
      </c>
      <c r="F24" s="76">
        <f t="shared" si="10"/>
        <v>1685000</v>
      </c>
      <c r="G24" s="76">
        <f t="shared" si="1"/>
        <v>99500</v>
      </c>
      <c r="H24" s="77">
        <f t="shared" si="2"/>
        <v>6.2756228319142222</v>
      </c>
    </row>
    <row r="25" spans="1:8" ht="20.100000000000001" customHeight="1" x14ac:dyDescent="0.2">
      <c r="A25" s="62">
        <v>3132</v>
      </c>
      <c r="B25" s="47" t="s">
        <v>64</v>
      </c>
      <c r="C25" s="78">
        <f t="shared" ref="C25:F25" si="11">SUM(C26:C27)</f>
        <v>1663600</v>
      </c>
      <c r="D25" s="78">
        <f t="shared" si="11"/>
        <v>1585400</v>
      </c>
      <c r="E25" s="78">
        <f t="shared" si="11"/>
        <v>1446906.95</v>
      </c>
      <c r="F25" s="78">
        <f t="shared" si="11"/>
        <v>1685000</v>
      </c>
      <c r="G25" s="78">
        <f t="shared" si="1"/>
        <v>99600</v>
      </c>
      <c r="H25" s="79">
        <f t="shared" si="2"/>
        <v>6.2823262268197304</v>
      </c>
    </row>
    <row r="26" spans="1:8" ht="20.100000000000001" customHeight="1" x14ac:dyDescent="0.2">
      <c r="A26" s="63">
        <v>31321</v>
      </c>
      <c r="B26" s="21" t="s">
        <v>64</v>
      </c>
      <c r="C26" s="22">
        <v>1659000</v>
      </c>
      <c r="D26" s="22">
        <v>1585300</v>
      </c>
      <c r="E26" s="22">
        <v>1446900.2</v>
      </c>
      <c r="F26" s="22">
        <v>1685000</v>
      </c>
      <c r="G26" s="22">
        <f t="shared" si="1"/>
        <v>99700</v>
      </c>
      <c r="H26" s="23">
        <f t="shared" si="2"/>
        <v>6.2890304674194155</v>
      </c>
    </row>
    <row r="27" spans="1:8" ht="20.100000000000001" customHeight="1" x14ac:dyDescent="0.2">
      <c r="A27" s="63">
        <v>31322</v>
      </c>
      <c r="B27" s="21" t="s">
        <v>65</v>
      </c>
      <c r="C27" s="22">
        <v>4600</v>
      </c>
      <c r="D27" s="22">
        <v>100</v>
      </c>
      <c r="E27" s="22">
        <v>6.75</v>
      </c>
      <c r="F27" s="22">
        <v>0</v>
      </c>
      <c r="G27" s="22">
        <f t="shared" si="1"/>
        <v>-100</v>
      </c>
      <c r="H27" s="23">
        <f t="shared" si="2"/>
        <v>-100</v>
      </c>
    </row>
    <row r="28" spans="1:8" ht="20.100000000000001" customHeight="1" x14ac:dyDescent="0.2">
      <c r="A28" s="62">
        <v>3133</v>
      </c>
      <c r="B28" s="47" t="s">
        <v>66</v>
      </c>
      <c r="C28" s="78">
        <f>SUM(C29:C29)</f>
        <v>6600</v>
      </c>
      <c r="D28" s="78">
        <f>SUM(D29:D29)</f>
        <v>100</v>
      </c>
      <c r="E28" s="78">
        <f>SUM(E29:E29)</f>
        <v>22.94</v>
      </c>
      <c r="F28" s="78">
        <f>SUM(F29:F29)</f>
        <v>0</v>
      </c>
      <c r="G28" s="78">
        <f t="shared" si="1"/>
        <v>-100</v>
      </c>
      <c r="H28" s="79">
        <f t="shared" si="2"/>
        <v>-100</v>
      </c>
    </row>
    <row r="29" spans="1:8" ht="20.100000000000001" customHeight="1" x14ac:dyDescent="0.2">
      <c r="A29" s="63">
        <v>31332</v>
      </c>
      <c r="B29" s="21" t="s">
        <v>66</v>
      </c>
      <c r="C29" s="22">
        <v>6600</v>
      </c>
      <c r="D29" s="22">
        <v>100</v>
      </c>
      <c r="E29" s="22">
        <v>22.94</v>
      </c>
      <c r="F29" s="22">
        <v>0</v>
      </c>
      <c r="G29" s="22">
        <f t="shared" si="1"/>
        <v>-100</v>
      </c>
      <c r="H29" s="23">
        <f t="shared" si="2"/>
        <v>-100</v>
      </c>
    </row>
    <row r="30" spans="1:8" ht="20.100000000000001" customHeight="1" x14ac:dyDescent="0.2">
      <c r="A30" s="60">
        <v>32</v>
      </c>
      <c r="B30" s="41" t="s">
        <v>67</v>
      </c>
      <c r="C30" s="74">
        <f>C31+C47+C92+C162+C166</f>
        <v>6536100</v>
      </c>
      <c r="D30" s="74">
        <f>D31+D47+D92+D162+D166</f>
        <v>6440134</v>
      </c>
      <c r="E30" s="74">
        <f>E31+E47+E92+E162+E166</f>
        <v>4185907.6300000004</v>
      </c>
      <c r="F30" s="74">
        <f>F31+F47+F92+F162+F166</f>
        <v>6495172.5</v>
      </c>
      <c r="G30" s="74">
        <f t="shared" si="1"/>
        <v>55038.5</v>
      </c>
      <c r="H30" s="75">
        <f t="shared" si="2"/>
        <v>0.85461731075781966</v>
      </c>
    </row>
    <row r="31" spans="1:8" ht="20.100000000000001" customHeight="1" x14ac:dyDescent="0.2">
      <c r="A31" s="61">
        <v>321</v>
      </c>
      <c r="B31" s="44" t="s">
        <v>68</v>
      </c>
      <c r="C31" s="76">
        <f t="shared" ref="C31:F31" si="12">C32+C40+C42+C45</f>
        <v>350300</v>
      </c>
      <c r="D31" s="76">
        <f t="shared" si="12"/>
        <v>345500</v>
      </c>
      <c r="E31" s="76">
        <f t="shared" si="12"/>
        <v>289593.51</v>
      </c>
      <c r="F31" s="76">
        <f t="shared" si="12"/>
        <v>345500</v>
      </c>
      <c r="G31" s="76">
        <f t="shared" si="1"/>
        <v>0</v>
      </c>
      <c r="H31" s="77">
        <f t="shared" si="2"/>
        <v>0</v>
      </c>
    </row>
    <row r="32" spans="1:8" ht="20.100000000000001" customHeight="1" x14ac:dyDescent="0.2">
      <c r="A32" s="62">
        <v>3211</v>
      </c>
      <c r="B32" s="47" t="s">
        <v>69</v>
      </c>
      <c r="C32" s="78">
        <f t="shared" ref="C32:E32" si="13">SUM(C33:C39)</f>
        <v>66200</v>
      </c>
      <c r="D32" s="78">
        <f t="shared" si="13"/>
        <v>65000</v>
      </c>
      <c r="E32" s="78">
        <f t="shared" si="13"/>
        <v>54345.380000000005</v>
      </c>
      <c r="F32" s="78">
        <f>SUM(F33:F39)</f>
        <v>65000</v>
      </c>
      <c r="G32" s="78">
        <f t="shared" si="1"/>
        <v>0</v>
      </c>
      <c r="H32" s="79">
        <f t="shared" si="2"/>
        <v>0</v>
      </c>
    </row>
    <row r="33" spans="1:8" ht="20.100000000000001" customHeight="1" x14ac:dyDescent="0.2">
      <c r="A33" s="63">
        <v>32111</v>
      </c>
      <c r="B33" s="21" t="s">
        <v>70</v>
      </c>
      <c r="C33" s="22">
        <v>19200</v>
      </c>
      <c r="D33" s="22">
        <v>11000</v>
      </c>
      <c r="E33" s="22">
        <v>8742.35</v>
      </c>
      <c r="F33" s="22">
        <v>11000</v>
      </c>
      <c r="G33" s="22">
        <f t="shared" si="1"/>
        <v>0</v>
      </c>
      <c r="H33" s="23">
        <f t="shared" si="2"/>
        <v>0</v>
      </c>
    </row>
    <row r="34" spans="1:8" ht="20.100000000000001" customHeight="1" x14ac:dyDescent="0.2">
      <c r="A34" s="63">
        <v>32112</v>
      </c>
      <c r="B34" s="21" t="s">
        <v>71</v>
      </c>
      <c r="C34" s="22">
        <v>6600</v>
      </c>
      <c r="D34" s="22">
        <v>14000</v>
      </c>
      <c r="E34" s="22">
        <v>11321.62</v>
      </c>
      <c r="F34" s="22">
        <v>14000</v>
      </c>
      <c r="G34" s="22">
        <f t="shared" si="1"/>
        <v>0</v>
      </c>
      <c r="H34" s="23">
        <f t="shared" si="2"/>
        <v>0</v>
      </c>
    </row>
    <row r="35" spans="1:8" ht="20.100000000000001" customHeight="1" x14ac:dyDescent="0.2">
      <c r="A35" s="63">
        <v>32113</v>
      </c>
      <c r="B35" s="21" t="s">
        <v>72</v>
      </c>
      <c r="C35" s="22">
        <v>23200</v>
      </c>
      <c r="D35" s="22">
        <v>20000</v>
      </c>
      <c r="E35" s="22">
        <v>16630.34</v>
      </c>
      <c r="F35" s="22">
        <v>20000</v>
      </c>
      <c r="G35" s="22">
        <f t="shared" si="1"/>
        <v>0</v>
      </c>
      <c r="H35" s="23">
        <f t="shared" si="2"/>
        <v>0</v>
      </c>
    </row>
    <row r="36" spans="1:8" ht="20.100000000000001" customHeight="1" x14ac:dyDescent="0.2">
      <c r="A36" s="63">
        <v>32114</v>
      </c>
      <c r="B36" s="21" t="s">
        <v>73</v>
      </c>
      <c r="C36" s="22">
        <v>4600</v>
      </c>
      <c r="D36" s="22">
        <v>11000</v>
      </c>
      <c r="E36" s="22">
        <v>9900.11</v>
      </c>
      <c r="F36" s="22">
        <v>11000</v>
      </c>
      <c r="G36" s="22">
        <f t="shared" si="1"/>
        <v>0</v>
      </c>
      <c r="H36" s="23">
        <f t="shared" si="2"/>
        <v>0</v>
      </c>
    </row>
    <row r="37" spans="1:8" ht="20.100000000000001" customHeight="1" x14ac:dyDescent="0.2">
      <c r="A37" s="63">
        <v>32115</v>
      </c>
      <c r="B37" s="21" t="s">
        <v>74</v>
      </c>
      <c r="C37" s="22">
        <v>7300</v>
      </c>
      <c r="D37" s="22">
        <v>1000</v>
      </c>
      <c r="E37" s="22">
        <v>863.62</v>
      </c>
      <c r="F37" s="22">
        <v>1000</v>
      </c>
      <c r="G37" s="22">
        <f t="shared" si="1"/>
        <v>0</v>
      </c>
      <c r="H37" s="23">
        <f t="shared" si="2"/>
        <v>0</v>
      </c>
    </row>
    <row r="38" spans="1:8" ht="20.100000000000001" customHeight="1" x14ac:dyDescent="0.2">
      <c r="A38" s="63">
        <v>32116</v>
      </c>
      <c r="B38" s="21" t="s">
        <v>75</v>
      </c>
      <c r="C38" s="22">
        <v>4600</v>
      </c>
      <c r="D38" s="22">
        <v>7500</v>
      </c>
      <c r="E38" s="22">
        <v>6324.18</v>
      </c>
      <c r="F38" s="22">
        <v>7500</v>
      </c>
      <c r="G38" s="22">
        <f t="shared" si="1"/>
        <v>0</v>
      </c>
      <c r="H38" s="23">
        <f t="shared" si="2"/>
        <v>0</v>
      </c>
    </row>
    <row r="39" spans="1:8" ht="20.100000000000001" customHeight="1" x14ac:dyDescent="0.2">
      <c r="A39" s="63">
        <v>32119</v>
      </c>
      <c r="B39" s="21" t="s">
        <v>76</v>
      </c>
      <c r="C39" s="22">
        <v>700</v>
      </c>
      <c r="D39" s="22">
        <v>500</v>
      </c>
      <c r="E39" s="22">
        <v>563.16</v>
      </c>
      <c r="F39" s="22">
        <v>500</v>
      </c>
      <c r="G39" s="22">
        <f t="shared" si="1"/>
        <v>0</v>
      </c>
      <c r="H39" s="23">
        <f t="shared" si="2"/>
        <v>0</v>
      </c>
    </row>
    <row r="40" spans="1:8" ht="20.100000000000001" customHeight="1" x14ac:dyDescent="0.2">
      <c r="A40" s="62">
        <v>3212</v>
      </c>
      <c r="B40" s="47" t="s">
        <v>77</v>
      </c>
      <c r="C40" s="78">
        <f t="shared" ref="C40:F40" si="14">C41</f>
        <v>252200</v>
      </c>
      <c r="D40" s="78">
        <f t="shared" si="14"/>
        <v>240000</v>
      </c>
      <c r="E40" s="78">
        <f t="shared" si="14"/>
        <v>200599.44</v>
      </c>
      <c r="F40" s="78">
        <f t="shared" si="14"/>
        <v>240000</v>
      </c>
      <c r="G40" s="78">
        <f t="shared" si="1"/>
        <v>0</v>
      </c>
      <c r="H40" s="79">
        <f t="shared" si="2"/>
        <v>0</v>
      </c>
    </row>
    <row r="41" spans="1:8" ht="20.100000000000001" customHeight="1" x14ac:dyDescent="0.2">
      <c r="A41" s="63">
        <v>32121</v>
      </c>
      <c r="B41" s="21" t="s">
        <v>78</v>
      </c>
      <c r="C41" s="22">
        <v>252200</v>
      </c>
      <c r="D41" s="22">
        <v>240000</v>
      </c>
      <c r="E41" s="22">
        <v>200599.44</v>
      </c>
      <c r="F41" s="22">
        <v>240000</v>
      </c>
      <c r="G41" s="22">
        <f t="shared" si="1"/>
        <v>0</v>
      </c>
      <c r="H41" s="23">
        <f t="shared" si="2"/>
        <v>0</v>
      </c>
    </row>
    <row r="42" spans="1:8" ht="20.100000000000001" customHeight="1" x14ac:dyDescent="0.2">
      <c r="A42" s="62">
        <v>3213</v>
      </c>
      <c r="B42" s="47" t="s">
        <v>79</v>
      </c>
      <c r="C42" s="78">
        <f t="shared" ref="C42:F42" si="15">SUM(C43:C44)</f>
        <v>28600</v>
      </c>
      <c r="D42" s="78">
        <f t="shared" si="15"/>
        <v>35000</v>
      </c>
      <c r="E42" s="78">
        <f t="shared" si="15"/>
        <v>30433.26</v>
      </c>
      <c r="F42" s="78">
        <f t="shared" si="15"/>
        <v>35000</v>
      </c>
      <c r="G42" s="78">
        <f t="shared" si="1"/>
        <v>0</v>
      </c>
      <c r="H42" s="79">
        <f t="shared" si="2"/>
        <v>0</v>
      </c>
    </row>
    <row r="43" spans="1:8" ht="20.100000000000001" customHeight="1" x14ac:dyDescent="0.2">
      <c r="A43" s="63">
        <v>32131</v>
      </c>
      <c r="B43" s="21" t="s">
        <v>80</v>
      </c>
      <c r="C43" s="22">
        <v>15300</v>
      </c>
      <c r="D43" s="22">
        <v>13000</v>
      </c>
      <c r="E43" s="22">
        <v>11203.98</v>
      </c>
      <c r="F43" s="22">
        <v>13000</v>
      </c>
      <c r="G43" s="22">
        <f t="shared" si="1"/>
        <v>0</v>
      </c>
      <c r="H43" s="23">
        <f t="shared" si="2"/>
        <v>0</v>
      </c>
    </row>
    <row r="44" spans="1:8" ht="20.100000000000001" customHeight="1" x14ac:dyDescent="0.2">
      <c r="A44" s="63">
        <v>32132</v>
      </c>
      <c r="B44" s="21" t="s">
        <v>81</v>
      </c>
      <c r="C44" s="22">
        <v>13300</v>
      </c>
      <c r="D44" s="22">
        <v>22000</v>
      </c>
      <c r="E44" s="22">
        <v>19229.28</v>
      </c>
      <c r="F44" s="22">
        <v>22000</v>
      </c>
      <c r="G44" s="22">
        <f t="shared" si="1"/>
        <v>0</v>
      </c>
      <c r="H44" s="23">
        <f t="shared" si="2"/>
        <v>0</v>
      </c>
    </row>
    <row r="45" spans="1:8" ht="20.100000000000001" customHeight="1" x14ac:dyDescent="0.2">
      <c r="A45" s="62">
        <v>3214</v>
      </c>
      <c r="B45" s="47" t="s">
        <v>82</v>
      </c>
      <c r="C45" s="78">
        <f t="shared" ref="C45:F45" si="16">C46</f>
        <v>3300</v>
      </c>
      <c r="D45" s="78">
        <f t="shared" si="16"/>
        <v>5500</v>
      </c>
      <c r="E45" s="78">
        <f t="shared" si="16"/>
        <v>4215.43</v>
      </c>
      <c r="F45" s="78">
        <f t="shared" si="16"/>
        <v>5500</v>
      </c>
      <c r="G45" s="78">
        <f t="shared" si="1"/>
        <v>0</v>
      </c>
      <c r="H45" s="79">
        <f t="shared" si="2"/>
        <v>0</v>
      </c>
    </row>
    <row r="46" spans="1:8" ht="20.100000000000001" customHeight="1" x14ac:dyDescent="0.2">
      <c r="A46" s="63">
        <v>32141</v>
      </c>
      <c r="B46" s="21" t="s">
        <v>83</v>
      </c>
      <c r="C46" s="22">
        <v>3300</v>
      </c>
      <c r="D46" s="22">
        <v>5500</v>
      </c>
      <c r="E46" s="22">
        <v>4215.43</v>
      </c>
      <c r="F46" s="22">
        <v>5500</v>
      </c>
      <c r="G46" s="22">
        <f t="shared" si="1"/>
        <v>0</v>
      </c>
      <c r="H46" s="23">
        <f t="shared" si="2"/>
        <v>0</v>
      </c>
    </row>
    <row r="47" spans="1:8" ht="20.100000000000001" customHeight="1" x14ac:dyDescent="0.2">
      <c r="A47" s="61">
        <v>322</v>
      </c>
      <c r="B47" s="44" t="s">
        <v>84</v>
      </c>
      <c r="C47" s="76">
        <f>C48+C56+C79+C84+C87+C90</f>
        <v>3672000</v>
      </c>
      <c r="D47" s="76">
        <f>D48+D56+D79+D84+D87+D90</f>
        <v>3499628</v>
      </c>
      <c r="E47" s="76">
        <f>E48+E56+E79+E84+E87+E90</f>
        <v>1974804.53</v>
      </c>
      <c r="F47" s="76">
        <f>F48+F56+F79+F84+F87+F90</f>
        <v>3450849</v>
      </c>
      <c r="G47" s="76">
        <f t="shared" si="1"/>
        <v>-48779</v>
      </c>
      <c r="H47" s="77">
        <f t="shared" si="2"/>
        <v>-1.3938338589130046</v>
      </c>
    </row>
    <row r="48" spans="1:8" ht="20.100000000000001" customHeight="1" x14ac:dyDescent="0.2">
      <c r="A48" s="62">
        <v>3221</v>
      </c>
      <c r="B48" s="47" t="s">
        <v>85</v>
      </c>
      <c r="C48" s="78">
        <f t="shared" ref="C48:F48" si="17">C49+C50+C51+C53</f>
        <v>247500</v>
      </c>
      <c r="D48" s="78">
        <f t="shared" si="17"/>
        <v>236571</v>
      </c>
      <c r="E48" s="78">
        <f t="shared" si="17"/>
        <v>145115.88999999998</v>
      </c>
      <c r="F48" s="78">
        <f t="shared" si="17"/>
        <v>212924</v>
      </c>
      <c r="G48" s="78">
        <f t="shared" si="1"/>
        <v>-23647</v>
      </c>
      <c r="H48" s="79">
        <f t="shared" si="2"/>
        <v>-9.9957306685942058</v>
      </c>
    </row>
    <row r="49" spans="1:8" ht="20.100000000000001" customHeight="1" x14ac:dyDescent="0.2">
      <c r="A49" s="80">
        <v>32211</v>
      </c>
      <c r="B49" s="81" t="s">
        <v>86</v>
      </c>
      <c r="C49" s="82">
        <v>62800</v>
      </c>
      <c r="D49" s="82">
        <v>72782</v>
      </c>
      <c r="E49" s="82">
        <v>48203.18</v>
      </c>
      <c r="F49" s="82">
        <v>65070</v>
      </c>
      <c r="G49" s="82">
        <f t="shared" si="1"/>
        <v>-7712</v>
      </c>
      <c r="H49" s="83">
        <f t="shared" si="2"/>
        <v>-10.596026490066226</v>
      </c>
    </row>
    <row r="50" spans="1:8" ht="20.100000000000001" customHeight="1" x14ac:dyDescent="0.2">
      <c r="A50" s="80">
        <v>32212</v>
      </c>
      <c r="B50" s="81" t="s">
        <v>87</v>
      </c>
      <c r="C50" s="82">
        <v>4500</v>
      </c>
      <c r="D50" s="82">
        <v>7500</v>
      </c>
      <c r="E50" s="82">
        <v>6917.02</v>
      </c>
      <c r="F50" s="82">
        <v>4459</v>
      </c>
      <c r="G50" s="82">
        <f t="shared" si="1"/>
        <v>-3041</v>
      </c>
      <c r="H50" s="83">
        <f t="shared" si="2"/>
        <v>-40.546666666666667</v>
      </c>
    </row>
    <row r="51" spans="1:8" ht="20.100000000000001" customHeight="1" x14ac:dyDescent="0.2">
      <c r="A51" s="80">
        <v>32214</v>
      </c>
      <c r="B51" s="81" t="s">
        <v>88</v>
      </c>
      <c r="C51" s="82">
        <f t="shared" ref="C51:F51" si="18">C52</f>
        <v>11300</v>
      </c>
      <c r="D51" s="82">
        <f t="shared" si="18"/>
        <v>13858</v>
      </c>
      <c r="E51" s="82">
        <f t="shared" si="18"/>
        <v>13683.26</v>
      </c>
      <c r="F51" s="82">
        <f t="shared" si="18"/>
        <v>10845</v>
      </c>
      <c r="G51" s="82">
        <f t="shared" si="1"/>
        <v>-3013</v>
      </c>
      <c r="H51" s="83">
        <f t="shared" si="2"/>
        <v>-21.74195410593159</v>
      </c>
    </row>
    <row r="52" spans="1:8" ht="20.100000000000001" customHeight="1" x14ac:dyDescent="0.2">
      <c r="A52" s="63">
        <v>3221416</v>
      </c>
      <c r="B52" s="21" t="s">
        <v>89</v>
      </c>
      <c r="C52" s="22">
        <v>11300</v>
      </c>
      <c r="D52" s="22">
        <v>13858</v>
      </c>
      <c r="E52" s="22">
        <v>13683.26</v>
      </c>
      <c r="F52" s="22">
        <v>10845</v>
      </c>
      <c r="G52" s="22">
        <f t="shared" si="1"/>
        <v>-3013</v>
      </c>
      <c r="H52" s="23">
        <f t="shared" si="2"/>
        <v>-21.74195410593159</v>
      </c>
    </row>
    <row r="53" spans="1:8" ht="20.100000000000001" customHeight="1" x14ac:dyDescent="0.2">
      <c r="A53" s="80">
        <v>32216</v>
      </c>
      <c r="B53" s="81" t="s">
        <v>90</v>
      </c>
      <c r="C53" s="82">
        <f t="shared" ref="C53:E53" si="19">SUM(C54:C55)</f>
        <v>168900</v>
      </c>
      <c r="D53" s="82">
        <f t="shared" si="19"/>
        <v>142431</v>
      </c>
      <c r="E53" s="82">
        <f t="shared" si="19"/>
        <v>76312.429999999993</v>
      </c>
      <c r="F53" s="82">
        <f t="shared" ref="F53" si="20">SUM(F54:F55)</f>
        <v>132550</v>
      </c>
      <c r="G53" s="82">
        <f t="shared" si="1"/>
        <v>-9881</v>
      </c>
      <c r="H53" s="83">
        <f t="shared" si="2"/>
        <v>-6.9373942470389167</v>
      </c>
    </row>
    <row r="54" spans="1:8" ht="20.100000000000001" customHeight="1" x14ac:dyDescent="0.2">
      <c r="A54" s="63">
        <v>3221614</v>
      </c>
      <c r="B54" s="21" t="s">
        <v>91</v>
      </c>
      <c r="C54" s="22">
        <v>112600</v>
      </c>
      <c r="D54" s="22">
        <v>106281</v>
      </c>
      <c r="E54" s="22">
        <v>40385.120000000003</v>
      </c>
      <c r="F54" s="22">
        <v>96400</v>
      </c>
      <c r="G54" s="22">
        <f t="shared" si="1"/>
        <v>-9881</v>
      </c>
      <c r="H54" s="23">
        <f t="shared" si="2"/>
        <v>-9.2970521541950113</v>
      </c>
    </row>
    <row r="55" spans="1:8" ht="20.100000000000001" customHeight="1" x14ac:dyDescent="0.2">
      <c r="A55" s="63">
        <v>3221615</v>
      </c>
      <c r="B55" s="21" t="s">
        <v>92</v>
      </c>
      <c r="C55" s="22">
        <v>56300</v>
      </c>
      <c r="D55" s="22">
        <v>36150</v>
      </c>
      <c r="E55" s="22">
        <v>35927.31</v>
      </c>
      <c r="F55" s="22">
        <v>36150</v>
      </c>
      <c r="G55" s="22">
        <f t="shared" si="1"/>
        <v>0</v>
      </c>
      <c r="H55" s="23">
        <f t="shared" si="2"/>
        <v>0</v>
      </c>
    </row>
    <row r="56" spans="1:8" ht="20.100000000000001" customHeight="1" x14ac:dyDescent="0.2">
      <c r="A56" s="62">
        <v>3222</v>
      </c>
      <c r="B56" s="47" t="s">
        <v>93</v>
      </c>
      <c r="C56" s="78">
        <f>C57+C77</f>
        <v>2794500</v>
      </c>
      <c r="D56" s="78">
        <f>D57+D77</f>
        <v>2615884</v>
      </c>
      <c r="E56" s="78">
        <f>E57+E77</f>
        <v>1395096.82</v>
      </c>
      <c r="F56" s="78">
        <f>F57+F77</f>
        <v>2435168</v>
      </c>
      <c r="G56" s="78">
        <f t="shared" si="1"/>
        <v>-180716</v>
      </c>
      <c r="H56" s="79">
        <f t="shared" si="2"/>
        <v>-6.9084103117722337</v>
      </c>
    </row>
    <row r="57" spans="1:8" ht="20.100000000000001" customHeight="1" x14ac:dyDescent="0.2">
      <c r="A57" s="80">
        <v>32221</v>
      </c>
      <c r="B57" s="81" t="s">
        <v>94</v>
      </c>
      <c r="C57" s="82">
        <f>SUM(C58:C76)</f>
        <v>2769300</v>
      </c>
      <c r="D57" s="82">
        <f>SUM(D58:D76)</f>
        <v>2585884</v>
      </c>
      <c r="E57" s="82">
        <f>SUM(E58:E76)</f>
        <v>1361956.45</v>
      </c>
      <c r="F57" s="82">
        <f>SUM(F58:F76)</f>
        <v>2409168</v>
      </c>
      <c r="G57" s="82">
        <f t="shared" si="1"/>
        <v>-176716</v>
      </c>
      <c r="H57" s="83">
        <f t="shared" si="2"/>
        <v>-6.8338718983527489</v>
      </c>
    </row>
    <row r="58" spans="1:8" ht="20.100000000000001" customHeight="1" x14ac:dyDescent="0.2">
      <c r="A58" s="63">
        <v>3222102</v>
      </c>
      <c r="B58" s="21" t="s">
        <v>95</v>
      </c>
      <c r="C58" s="22">
        <v>119200</v>
      </c>
      <c r="D58" s="22">
        <v>121700</v>
      </c>
      <c r="E58" s="22">
        <v>102065.4</v>
      </c>
      <c r="F58" s="22">
        <v>152355</v>
      </c>
      <c r="G58" s="22">
        <f t="shared" si="1"/>
        <v>30655</v>
      </c>
      <c r="H58" s="23">
        <f t="shared" si="2"/>
        <v>25.18898931799507</v>
      </c>
    </row>
    <row r="59" spans="1:8" ht="20.100000000000001" customHeight="1" x14ac:dyDescent="0.2">
      <c r="A59" s="63">
        <v>3222103</v>
      </c>
      <c r="B59" s="21" t="s">
        <v>96</v>
      </c>
      <c r="C59" s="22">
        <v>59100</v>
      </c>
      <c r="D59" s="22">
        <v>59100</v>
      </c>
      <c r="E59" s="22">
        <v>51516</v>
      </c>
      <c r="F59" s="22">
        <v>56000</v>
      </c>
      <c r="G59" s="22">
        <f t="shared" si="1"/>
        <v>-3100</v>
      </c>
      <c r="H59" s="23">
        <f t="shared" si="2"/>
        <v>-5.2453468697123524</v>
      </c>
    </row>
    <row r="60" spans="1:8" ht="20.100000000000001" customHeight="1" x14ac:dyDescent="0.2">
      <c r="A60" s="63">
        <v>3222104</v>
      </c>
      <c r="B60" s="21" t="s">
        <v>97</v>
      </c>
      <c r="C60" s="22">
        <v>28200</v>
      </c>
      <c r="D60" s="22">
        <v>33125</v>
      </c>
      <c r="E60" s="22">
        <v>32464.240000000002</v>
      </c>
      <c r="F60" s="22">
        <v>32500</v>
      </c>
      <c r="G60" s="22">
        <f t="shared" si="1"/>
        <v>-625</v>
      </c>
      <c r="H60" s="23">
        <f t="shared" si="2"/>
        <v>-1.8867924528301887</v>
      </c>
    </row>
    <row r="61" spans="1:8" ht="20.100000000000001" customHeight="1" x14ac:dyDescent="0.2">
      <c r="A61" s="63">
        <v>3222105</v>
      </c>
      <c r="B61" s="21" t="s">
        <v>98</v>
      </c>
      <c r="C61" s="22">
        <v>199100</v>
      </c>
      <c r="D61" s="22">
        <v>341925</v>
      </c>
      <c r="E61" s="22">
        <v>184174.98</v>
      </c>
      <c r="F61" s="22">
        <f>166500+206875+16500</f>
        <v>389875</v>
      </c>
      <c r="G61" s="22">
        <f t="shared" si="1"/>
        <v>47950</v>
      </c>
      <c r="H61" s="23">
        <f t="shared" si="2"/>
        <v>14.02354317467281</v>
      </c>
    </row>
    <row r="62" spans="1:8" ht="20.100000000000001" customHeight="1" x14ac:dyDescent="0.2">
      <c r="A62" s="63">
        <v>3222106</v>
      </c>
      <c r="B62" s="21" t="s">
        <v>99</v>
      </c>
      <c r="C62" s="22">
        <v>79600</v>
      </c>
      <c r="D62" s="22">
        <v>79250</v>
      </c>
      <c r="E62" s="22">
        <v>106285.09</v>
      </c>
      <c r="F62" s="22">
        <v>168625</v>
      </c>
      <c r="G62" s="22">
        <f t="shared" si="1"/>
        <v>89375</v>
      </c>
      <c r="H62" s="23">
        <f t="shared" si="2"/>
        <v>112.77602523659307</v>
      </c>
    </row>
    <row r="63" spans="1:8" ht="20.100000000000001" customHeight="1" x14ac:dyDescent="0.2">
      <c r="A63" s="63">
        <v>3222107</v>
      </c>
      <c r="B63" s="21" t="s">
        <v>100</v>
      </c>
      <c r="C63" s="22">
        <v>3300</v>
      </c>
      <c r="D63" s="22">
        <v>3375</v>
      </c>
      <c r="E63" s="22">
        <v>2802.5</v>
      </c>
      <c r="F63" s="22">
        <v>3250</v>
      </c>
      <c r="G63" s="22">
        <f t="shared" si="1"/>
        <v>-125</v>
      </c>
      <c r="H63" s="23">
        <f t="shared" si="2"/>
        <v>-3.7037037037037033</v>
      </c>
    </row>
    <row r="64" spans="1:8" ht="20.100000000000001" customHeight="1" x14ac:dyDescent="0.2">
      <c r="A64" s="63">
        <v>3222108</v>
      </c>
      <c r="B64" s="21" t="s">
        <v>101</v>
      </c>
      <c r="C64" s="22">
        <v>19900</v>
      </c>
      <c r="D64" s="22">
        <v>32625</v>
      </c>
      <c r="E64" s="22">
        <v>29699.05</v>
      </c>
      <c r="F64" s="22">
        <v>31250</v>
      </c>
      <c r="G64" s="22">
        <f t="shared" si="1"/>
        <v>-1375</v>
      </c>
      <c r="H64" s="23">
        <f t="shared" si="2"/>
        <v>-4.2145593869731801</v>
      </c>
    </row>
    <row r="65" spans="1:8" ht="20.100000000000001" customHeight="1" x14ac:dyDescent="0.2">
      <c r="A65" s="63">
        <v>3222109</v>
      </c>
      <c r="B65" s="21" t="s">
        <v>102</v>
      </c>
      <c r="C65" s="22">
        <v>25900</v>
      </c>
      <c r="D65" s="22">
        <v>21500</v>
      </c>
      <c r="E65" s="22">
        <v>14422.03</v>
      </c>
      <c r="F65" s="22">
        <v>23000</v>
      </c>
      <c r="G65" s="22">
        <f t="shared" si="1"/>
        <v>1500</v>
      </c>
      <c r="H65" s="23">
        <f t="shared" si="2"/>
        <v>6.9767441860465116</v>
      </c>
    </row>
    <row r="66" spans="1:8" ht="20.100000000000001" customHeight="1" x14ac:dyDescent="0.2">
      <c r="A66" s="63">
        <v>3222110</v>
      </c>
      <c r="B66" s="21" t="s">
        <v>103</v>
      </c>
      <c r="C66" s="22">
        <v>39800</v>
      </c>
      <c r="D66" s="22">
        <v>30850</v>
      </c>
      <c r="E66" s="22">
        <v>15897.51</v>
      </c>
      <c r="F66" s="22">
        <v>30850</v>
      </c>
      <c r="G66" s="22">
        <f t="shared" si="1"/>
        <v>0</v>
      </c>
      <c r="H66" s="23">
        <f t="shared" si="2"/>
        <v>0</v>
      </c>
    </row>
    <row r="67" spans="1:8" ht="20.100000000000001" customHeight="1" x14ac:dyDescent="0.2">
      <c r="A67" s="63">
        <v>3222111</v>
      </c>
      <c r="B67" s="21" t="s">
        <v>104</v>
      </c>
      <c r="C67" s="22">
        <v>265400</v>
      </c>
      <c r="D67" s="22">
        <v>113750</v>
      </c>
      <c r="E67" s="22">
        <v>89892.64</v>
      </c>
      <c r="F67" s="22">
        <v>161250</v>
      </c>
      <c r="G67" s="22">
        <f t="shared" si="1"/>
        <v>47500</v>
      </c>
      <c r="H67" s="23">
        <f t="shared" si="2"/>
        <v>41.758241758241759</v>
      </c>
    </row>
    <row r="68" spans="1:8" ht="20.100000000000001" customHeight="1" x14ac:dyDescent="0.2">
      <c r="A68" s="63">
        <v>3222112</v>
      </c>
      <c r="B68" s="21" t="s">
        <v>105</v>
      </c>
      <c r="C68" s="22">
        <v>11300</v>
      </c>
      <c r="D68" s="22">
        <v>11300</v>
      </c>
      <c r="E68" s="22">
        <v>6669.26</v>
      </c>
      <c r="F68" s="22">
        <v>14125</v>
      </c>
      <c r="G68" s="22">
        <f t="shared" ref="G68:G131" si="21">F68-D68</f>
        <v>2825</v>
      </c>
      <c r="H68" s="23">
        <f t="shared" ref="H68:H131" si="22">G68/D68*100</f>
        <v>25</v>
      </c>
    </row>
    <row r="69" spans="1:8" ht="20.100000000000001" customHeight="1" x14ac:dyDescent="0.2">
      <c r="A69" s="63">
        <v>3222120</v>
      </c>
      <c r="B69" s="21" t="s">
        <v>106</v>
      </c>
      <c r="C69" s="22">
        <v>19900</v>
      </c>
      <c r="D69" s="22">
        <v>19900</v>
      </c>
      <c r="E69" s="22">
        <v>15691.19</v>
      </c>
      <c r="F69" s="22">
        <v>20000</v>
      </c>
      <c r="G69" s="22">
        <f t="shared" si="21"/>
        <v>100</v>
      </c>
      <c r="H69" s="23">
        <f t="shared" si="22"/>
        <v>0.50251256281407031</v>
      </c>
    </row>
    <row r="70" spans="1:8" ht="20.100000000000001" customHeight="1" x14ac:dyDescent="0.2">
      <c r="A70" s="63">
        <v>3222133</v>
      </c>
      <c r="B70" s="21" t="s">
        <v>107</v>
      </c>
      <c r="C70" s="22">
        <v>1647400</v>
      </c>
      <c r="D70" s="22">
        <v>1454138</v>
      </c>
      <c r="E70" s="22">
        <v>523642.66</v>
      </c>
      <c r="F70" s="22">
        <f>761250+289825</f>
        <v>1051075</v>
      </c>
      <c r="G70" s="22">
        <f t="shared" si="21"/>
        <v>-403063</v>
      </c>
      <c r="H70" s="23">
        <f t="shared" si="22"/>
        <v>-27.718345851631689</v>
      </c>
    </row>
    <row r="71" spans="1:8" ht="20.100000000000001" customHeight="1" x14ac:dyDescent="0.2">
      <c r="A71" s="63">
        <v>3222135</v>
      </c>
      <c r="B71" s="21" t="s">
        <v>108</v>
      </c>
      <c r="C71" s="22">
        <v>24100</v>
      </c>
      <c r="D71" s="22">
        <v>24063</v>
      </c>
      <c r="E71" s="22">
        <v>12123.42</v>
      </c>
      <c r="F71" s="22">
        <v>23750</v>
      </c>
      <c r="G71" s="22">
        <f t="shared" si="21"/>
        <v>-313</v>
      </c>
      <c r="H71" s="23">
        <f t="shared" si="22"/>
        <v>-1.3007521921622407</v>
      </c>
    </row>
    <row r="72" spans="1:8" ht="20.100000000000001" customHeight="1" x14ac:dyDescent="0.2">
      <c r="A72" s="63">
        <v>3222137</v>
      </c>
      <c r="B72" s="21" t="s">
        <v>109</v>
      </c>
      <c r="C72" s="22">
        <v>23200</v>
      </c>
      <c r="D72" s="22">
        <v>23250</v>
      </c>
      <c r="E72" s="22">
        <v>18903</v>
      </c>
      <c r="F72" s="22">
        <v>23250</v>
      </c>
      <c r="G72" s="22">
        <f t="shared" si="21"/>
        <v>0</v>
      </c>
      <c r="H72" s="23">
        <f t="shared" si="22"/>
        <v>0</v>
      </c>
    </row>
    <row r="73" spans="1:8" ht="20.100000000000001" customHeight="1" x14ac:dyDescent="0.2">
      <c r="A73" s="63">
        <v>3222138</v>
      </c>
      <c r="B73" s="21" t="s">
        <v>110</v>
      </c>
      <c r="C73" s="22">
        <v>31400</v>
      </c>
      <c r="D73" s="22">
        <v>31210</v>
      </c>
      <c r="E73" s="22">
        <v>20755.82</v>
      </c>
      <c r="F73" s="22">
        <v>36150</v>
      </c>
      <c r="G73" s="22">
        <f t="shared" si="21"/>
        <v>4940</v>
      </c>
      <c r="H73" s="23">
        <f t="shared" si="22"/>
        <v>15.828260173021466</v>
      </c>
    </row>
    <row r="74" spans="1:8" ht="20.100000000000001" customHeight="1" x14ac:dyDescent="0.2">
      <c r="A74" s="63">
        <v>3222139</v>
      </c>
      <c r="B74" s="21" t="s">
        <v>111</v>
      </c>
      <c r="C74" s="22">
        <v>99500</v>
      </c>
      <c r="D74" s="22">
        <v>99363</v>
      </c>
      <c r="E74" s="22">
        <v>90852.05</v>
      </c>
      <c r="F74" s="22">
        <v>99363</v>
      </c>
      <c r="G74" s="22">
        <f t="shared" si="21"/>
        <v>0</v>
      </c>
      <c r="H74" s="23">
        <f t="shared" si="22"/>
        <v>0</v>
      </c>
    </row>
    <row r="75" spans="1:8" ht="20.100000000000001" customHeight="1" x14ac:dyDescent="0.2">
      <c r="A75" s="63">
        <v>3222140</v>
      </c>
      <c r="B75" s="21" t="s">
        <v>112</v>
      </c>
      <c r="C75" s="22">
        <v>26500</v>
      </c>
      <c r="D75" s="22">
        <v>26500</v>
      </c>
      <c r="E75" s="22">
        <v>25363.759999999998</v>
      </c>
      <c r="F75" s="22">
        <v>26500</v>
      </c>
      <c r="G75" s="22">
        <f t="shared" si="21"/>
        <v>0</v>
      </c>
      <c r="H75" s="23">
        <f t="shared" si="22"/>
        <v>0</v>
      </c>
    </row>
    <row r="76" spans="1:8" ht="20.100000000000001" customHeight="1" x14ac:dyDescent="0.2">
      <c r="A76" s="63">
        <v>3222141</v>
      </c>
      <c r="B76" s="21" t="s">
        <v>113</v>
      </c>
      <c r="C76" s="22">
        <v>46500</v>
      </c>
      <c r="D76" s="22">
        <v>58960</v>
      </c>
      <c r="E76" s="22">
        <v>18735.849999999999</v>
      </c>
      <c r="F76" s="22">
        <v>66000</v>
      </c>
      <c r="G76" s="22">
        <f t="shared" si="21"/>
        <v>7040</v>
      </c>
      <c r="H76" s="23">
        <f t="shared" si="22"/>
        <v>11.940298507462686</v>
      </c>
    </row>
    <row r="77" spans="1:8" ht="20.100000000000001" customHeight="1" x14ac:dyDescent="0.2">
      <c r="A77" s="80">
        <v>32229</v>
      </c>
      <c r="B77" s="81" t="s">
        <v>114</v>
      </c>
      <c r="C77" s="82">
        <f t="shared" ref="C77:F77" si="23">C78</f>
        <v>25200</v>
      </c>
      <c r="D77" s="82">
        <f t="shared" si="23"/>
        <v>30000</v>
      </c>
      <c r="E77" s="82">
        <f t="shared" si="23"/>
        <v>33140.370000000003</v>
      </c>
      <c r="F77" s="82">
        <f t="shared" si="23"/>
        <v>26000</v>
      </c>
      <c r="G77" s="82">
        <f t="shared" si="21"/>
        <v>-4000</v>
      </c>
      <c r="H77" s="83">
        <f t="shared" si="22"/>
        <v>-13.333333333333334</v>
      </c>
    </row>
    <row r="78" spans="1:8" ht="20.100000000000001" customHeight="1" x14ac:dyDescent="0.2">
      <c r="A78" s="63">
        <v>3222921</v>
      </c>
      <c r="B78" s="21" t="s">
        <v>115</v>
      </c>
      <c r="C78" s="22">
        <v>25200</v>
      </c>
      <c r="D78" s="22">
        <v>30000</v>
      </c>
      <c r="E78" s="22">
        <v>33140.370000000003</v>
      </c>
      <c r="F78" s="22">
        <v>26000</v>
      </c>
      <c r="G78" s="22">
        <f t="shared" si="21"/>
        <v>-4000</v>
      </c>
      <c r="H78" s="23">
        <f t="shared" si="22"/>
        <v>-13.333333333333334</v>
      </c>
    </row>
    <row r="79" spans="1:8" ht="20.100000000000001" customHeight="1" x14ac:dyDescent="0.2">
      <c r="A79" s="62">
        <v>3223</v>
      </c>
      <c r="B79" s="47" t="s">
        <v>116</v>
      </c>
      <c r="C79" s="78">
        <f t="shared" ref="C79:E79" si="24">SUM(C80:C83)</f>
        <v>400700</v>
      </c>
      <c r="D79" s="78">
        <f t="shared" si="24"/>
        <v>397777</v>
      </c>
      <c r="E79" s="78">
        <f t="shared" si="24"/>
        <v>296609.96999999997</v>
      </c>
      <c r="F79" s="78">
        <f t="shared" ref="F79" si="25">SUM(F80:F83)</f>
        <v>397777</v>
      </c>
      <c r="G79" s="78">
        <f t="shared" si="21"/>
        <v>0</v>
      </c>
      <c r="H79" s="79">
        <f t="shared" si="22"/>
        <v>0</v>
      </c>
    </row>
    <row r="80" spans="1:8" ht="20.100000000000001" customHeight="1" x14ac:dyDescent="0.2">
      <c r="A80" s="63">
        <v>32231</v>
      </c>
      <c r="B80" s="21" t="s">
        <v>117</v>
      </c>
      <c r="C80" s="22">
        <v>152900</v>
      </c>
      <c r="D80" s="22">
        <v>200151</v>
      </c>
      <c r="E80" s="22">
        <v>164274.10999999999</v>
      </c>
      <c r="F80" s="22">
        <v>200151</v>
      </c>
      <c r="G80" s="22">
        <f t="shared" si="21"/>
        <v>0</v>
      </c>
      <c r="H80" s="23">
        <f t="shared" si="22"/>
        <v>0</v>
      </c>
    </row>
    <row r="81" spans="1:8" ht="20.100000000000001" customHeight="1" x14ac:dyDescent="0.2">
      <c r="A81" s="63">
        <v>32232</v>
      </c>
      <c r="B81" s="21" t="s">
        <v>118</v>
      </c>
      <c r="C81" s="22">
        <v>2700</v>
      </c>
      <c r="D81" s="22">
        <v>3500</v>
      </c>
      <c r="E81" s="22">
        <v>3285.49</v>
      </c>
      <c r="F81" s="22">
        <v>3500</v>
      </c>
      <c r="G81" s="22">
        <f t="shared" si="21"/>
        <v>0</v>
      </c>
      <c r="H81" s="23">
        <f t="shared" si="22"/>
        <v>0</v>
      </c>
    </row>
    <row r="82" spans="1:8" ht="20.100000000000001" customHeight="1" x14ac:dyDescent="0.2">
      <c r="A82" s="63">
        <v>32233</v>
      </c>
      <c r="B82" s="21" t="s">
        <v>119</v>
      </c>
      <c r="C82" s="22">
        <v>152900</v>
      </c>
      <c r="D82" s="22">
        <v>151951</v>
      </c>
      <c r="E82" s="22">
        <v>92813.38</v>
      </c>
      <c r="F82" s="22">
        <v>151951</v>
      </c>
      <c r="G82" s="22">
        <f t="shared" si="21"/>
        <v>0</v>
      </c>
      <c r="H82" s="23">
        <f t="shared" si="22"/>
        <v>0</v>
      </c>
    </row>
    <row r="83" spans="1:8" ht="20.100000000000001" customHeight="1" x14ac:dyDescent="0.2">
      <c r="A83" s="63">
        <v>32234</v>
      </c>
      <c r="B83" s="21" t="s">
        <v>120</v>
      </c>
      <c r="C83" s="22">
        <v>92200</v>
      </c>
      <c r="D83" s="22">
        <v>42175</v>
      </c>
      <c r="E83" s="22">
        <v>36236.99</v>
      </c>
      <c r="F83" s="22">
        <v>42175</v>
      </c>
      <c r="G83" s="22">
        <f t="shared" si="21"/>
        <v>0</v>
      </c>
      <c r="H83" s="23">
        <f t="shared" si="22"/>
        <v>0</v>
      </c>
    </row>
    <row r="84" spans="1:8" ht="20.100000000000001" customHeight="1" x14ac:dyDescent="0.2">
      <c r="A84" s="62">
        <v>3224</v>
      </c>
      <c r="B84" s="47" t="s">
        <v>121</v>
      </c>
      <c r="C84" s="78">
        <f t="shared" ref="C84:F84" si="26">SUM(C85:C86)</f>
        <v>163100</v>
      </c>
      <c r="D84" s="78">
        <f t="shared" si="26"/>
        <v>174021</v>
      </c>
      <c r="E84" s="78">
        <f t="shared" si="26"/>
        <v>98485.2</v>
      </c>
      <c r="F84" s="78">
        <f t="shared" si="26"/>
        <v>223330</v>
      </c>
      <c r="G84" s="78">
        <f t="shared" si="21"/>
        <v>49309</v>
      </c>
      <c r="H84" s="79">
        <f t="shared" si="22"/>
        <v>28.335085995368374</v>
      </c>
    </row>
    <row r="85" spans="1:8" ht="20.100000000000001" customHeight="1" x14ac:dyDescent="0.2">
      <c r="A85" s="63">
        <v>32242</v>
      </c>
      <c r="B85" s="21" t="s">
        <v>122</v>
      </c>
      <c r="C85" s="22">
        <v>130100</v>
      </c>
      <c r="D85" s="22">
        <v>139655</v>
      </c>
      <c r="E85" s="22">
        <v>74913.929999999993</v>
      </c>
      <c r="F85" s="22">
        <v>192000</v>
      </c>
      <c r="G85" s="22">
        <f t="shared" si="21"/>
        <v>52345</v>
      </c>
      <c r="H85" s="23">
        <f t="shared" si="22"/>
        <v>37.481651211915079</v>
      </c>
    </row>
    <row r="86" spans="1:8" ht="20.100000000000001" customHeight="1" x14ac:dyDescent="0.2">
      <c r="A86" s="63">
        <v>32244</v>
      </c>
      <c r="B86" s="21" t="s">
        <v>123</v>
      </c>
      <c r="C86" s="22">
        <v>33000</v>
      </c>
      <c r="D86" s="22">
        <v>34366</v>
      </c>
      <c r="E86" s="22">
        <v>23571.27</v>
      </c>
      <c r="F86" s="22">
        <v>31330</v>
      </c>
      <c r="G86" s="22">
        <f t="shared" si="21"/>
        <v>-3036</v>
      </c>
      <c r="H86" s="23">
        <f t="shared" si="22"/>
        <v>-8.8343129837630219</v>
      </c>
    </row>
    <row r="87" spans="1:8" ht="20.100000000000001" customHeight="1" x14ac:dyDescent="0.2">
      <c r="A87" s="62">
        <v>3225</v>
      </c>
      <c r="B87" s="47" t="s">
        <v>124</v>
      </c>
      <c r="C87" s="78">
        <f t="shared" ref="C87:F87" si="27">SUM(C88:C89)</f>
        <v>33200</v>
      </c>
      <c r="D87" s="78">
        <f t="shared" si="27"/>
        <v>33200</v>
      </c>
      <c r="E87" s="78">
        <f t="shared" si="27"/>
        <v>3579.59</v>
      </c>
      <c r="F87" s="78">
        <f t="shared" si="27"/>
        <v>25000</v>
      </c>
      <c r="G87" s="78">
        <f t="shared" si="21"/>
        <v>-8200</v>
      </c>
      <c r="H87" s="79">
        <f t="shared" si="22"/>
        <v>-24.69879518072289</v>
      </c>
    </row>
    <row r="88" spans="1:8" ht="20.100000000000001" customHeight="1" x14ac:dyDescent="0.2">
      <c r="A88" s="63">
        <v>32251</v>
      </c>
      <c r="B88" s="21" t="s">
        <v>125</v>
      </c>
      <c r="C88" s="22">
        <v>33200</v>
      </c>
      <c r="D88" s="22">
        <v>33200</v>
      </c>
      <c r="E88" s="22">
        <v>2887.04</v>
      </c>
      <c r="F88" s="22">
        <v>25000</v>
      </c>
      <c r="G88" s="22">
        <f t="shared" si="21"/>
        <v>-8200</v>
      </c>
      <c r="H88" s="23">
        <f t="shared" si="22"/>
        <v>-24.69879518072289</v>
      </c>
    </row>
    <row r="89" spans="1:8" ht="20.100000000000001" customHeight="1" x14ac:dyDescent="0.2">
      <c r="A89" s="63">
        <v>32252</v>
      </c>
      <c r="B89" s="21" t="s">
        <v>126</v>
      </c>
      <c r="C89" s="22">
        <v>0</v>
      </c>
      <c r="D89" s="22">
        <v>0</v>
      </c>
      <c r="E89" s="22">
        <v>692.55</v>
      </c>
      <c r="F89" s="22">
        <v>0</v>
      </c>
      <c r="G89" s="22">
        <f t="shared" si="21"/>
        <v>0</v>
      </c>
      <c r="H89" s="23" t="e">
        <f t="shared" si="22"/>
        <v>#DIV/0!</v>
      </c>
    </row>
    <row r="90" spans="1:8" ht="20.100000000000001" customHeight="1" x14ac:dyDescent="0.2">
      <c r="A90" s="62">
        <v>3227</v>
      </c>
      <c r="B90" s="47" t="s">
        <v>127</v>
      </c>
      <c r="C90" s="78">
        <f t="shared" ref="C90:F90" si="28">C91</f>
        <v>33000</v>
      </c>
      <c r="D90" s="78">
        <f t="shared" si="28"/>
        <v>42175</v>
      </c>
      <c r="E90" s="78">
        <f t="shared" si="28"/>
        <v>35917.06</v>
      </c>
      <c r="F90" s="78">
        <f t="shared" si="28"/>
        <v>156650</v>
      </c>
      <c r="G90" s="78">
        <f t="shared" si="21"/>
        <v>114475</v>
      </c>
      <c r="H90" s="79">
        <f t="shared" si="22"/>
        <v>271.42857142857144</v>
      </c>
    </row>
    <row r="91" spans="1:8" ht="20.100000000000001" customHeight="1" x14ac:dyDescent="0.2">
      <c r="A91" s="63">
        <v>32271</v>
      </c>
      <c r="B91" s="21" t="s">
        <v>127</v>
      </c>
      <c r="C91" s="22">
        <v>33000</v>
      </c>
      <c r="D91" s="22">
        <v>42175</v>
      </c>
      <c r="E91" s="22">
        <v>35917.06</v>
      </c>
      <c r="F91" s="22">
        <v>156650</v>
      </c>
      <c r="G91" s="22">
        <f t="shared" si="21"/>
        <v>114475</v>
      </c>
      <c r="H91" s="23">
        <f t="shared" si="22"/>
        <v>271.42857142857144</v>
      </c>
    </row>
    <row r="92" spans="1:8" ht="20.100000000000001" customHeight="1" x14ac:dyDescent="0.2">
      <c r="A92" s="61">
        <v>323</v>
      </c>
      <c r="B92" s="44" t="s">
        <v>128</v>
      </c>
      <c r="C92" s="76">
        <f>C93+C98+C112+C114+C123+C129+C137+C152+C156</f>
        <v>2303200</v>
      </c>
      <c r="D92" s="76">
        <f>D93+D98+D112+D114+D123+D129+D137+D152+D156</f>
        <v>2365056</v>
      </c>
      <c r="E92" s="76">
        <f>E93+E98+E112+E114+E123+E129+E137+E152+E156</f>
        <v>1766597.9400000002</v>
      </c>
      <c r="F92" s="76">
        <f>F93+F98+F112+F114+F123+F129+F137+F152+F156</f>
        <v>2467210.5</v>
      </c>
      <c r="G92" s="76">
        <f t="shared" si="21"/>
        <v>102154.5</v>
      </c>
      <c r="H92" s="77">
        <f t="shared" si="22"/>
        <v>4.3193268996590355</v>
      </c>
    </row>
    <row r="93" spans="1:8" ht="20.100000000000001" customHeight="1" x14ac:dyDescent="0.2">
      <c r="A93" s="62">
        <v>3231</v>
      </c>
      <c r="B93" s="47" t="s">
        <v>129</v>
      </c>
      <c r="C93" s="78">
        <f>SUM(C94:C97)</f>
        <v>111800</v>
      </c>
      <c r="D93" s="78">
        <f t="shared" ref="D93:F93" si="29">SUM(D94:D97)</f>
        <v>111736</v>
      </c>
      <c r="E93" s="78">
        <f t="shared" si="29"/>
        <v>80619.179999999993</v>
      </c>
      <c r="F93" s="78">
        <f t="shared" si="29"/>
        <v>121705</v>
      </c>
      <c r="G93" s="78">
        <f t="shared" ref="G93:H93" si="30">SUM(G94:G97)</f>
        <v>9969</v>
      </c>
      <c r="H93" s="78" t="e">
        <f t="shared" si="30"/>
        <v>#DIV/0!</v>
      </c>
    </row>
    <row r="94" spans="1:8" ht="20.100000000000001" customHeight="1" x14ac:dyDescent="0.2">
      <c r="A94" s="63">
        <v>32311</v>
      </c>
      <c r="B94" s="21" t="s">
        <v>130</v>
      </c>
      <c r="C94" s="22">
        <v>91700</v>
      </c>
      <c r="D94" s="22">
        <v>91098</v>
      </c>
      <c r="E94" s="22">
        <v>65853.78</v>
      </c>
      <c r="F94" s="22">
        <v>91580</v>
      </c>
      <c r="G94" s="22">
        <f t="shared" si="21"/>
        <v>482</v>
      </c>
      <c r="H94" s="23">
        <f t="shared" si="22"/>
        <v>0.52910052910052907</v>
      </c>
    </row>
    <row r="95" spans="1:8" ht="20.100000000000001" customHeight="1" x14ac:dyDescent="0.2">
      <c r="A95" s="63">
        <v>32313</v>
      </c>
      <c r="B95" s="21" t="s">
        <v>131</v>
      </c>
      <c r="C95" s="22">
        <v>20100</v>
      </c>
      <c r="D95" s="22">
        <v>20003</v>
      </c>
      <c r="E95" s="22">
        <v>14123.42</v>
      </c>
      <c r="F95" s="22">
        <v>30125</v>
      </c>
      <c r="G95" s="22">
        <f t="shared" si="21"/>
        <v>10122</v>
      </c>
      <c r="H95" s="23">
        <f t="shared" si="22"/>
        <v>50.602409638554214</v>
      </c>
    </row>
    <row r="96" spans="1:8" ht="20.100000000000001" customHeight="1" x14ac:dyDescent="0.2">
      <c r="A96" s="63">
        <v>32314</v>
      </c>
      <c r="B96" s="21" t="s">
        <v>132</v>
      </c>
      <c r="C96" s="22">
        <v>0</v>
      </c>
      <c r="D96" s="22">
        <v>0</v>
      </c>
      <c r="E96" s="22">
        <v>69.44</v>
      </c>
      <c r="F96" s="22">
        <v>0</v>
      </c>
      <c r="G96" s="22">
        <f t="shared" si="21"/>
        <v>0</v>
      </c>
      <c r="H96" s="23" t="e">
        <f t="shared" si="22"/>
        <v>#DIV/0!</v>
      </c>
    </row>
    <row r="97" spans="1:8" ht="20.100000000000001" customHeight="1" x14ac:dyDescent="0.2">
      <c r="A97" s="63">
        <v>32319</v>
      </c>
      <c r="B97" s="21" t="s">
        <v>288</v>
      </c>
      <c r="C97" s="22">
        <v>0</v>
      </c>
      <c r="D97" s="22">
        <v>635</v>
      </c>
      <c r="E97" s="22">
        <v>572.54</v>
      </c>
      <c r="F97" s="22">
        <v>0</v>
      </c>
      <c r="G97" s="22">
        <f t="shared" si="21"/>
        <v>-635</v>
      </c>
      <c r="H97" s="23">
        <f t="shared" si="22"/>
        <v>-100</v>
      </c>
    </row>
    <row r="98" spans="1:8" ht="20.100000000000001" customHeight="1" x14ac:dyDescent="0.2">
      <c r="A98" s="62">
        <v>3232</v>
      </c>
      <c r="B98" s="47" t="s">
        <v>133</v>
      </c>
      <c r="C98" s="78">
        <f t="shared" ref="C98:F98" si="31">C99+C103+C107+C110</f>
        <v>407900</v>
      </c>
      <c r="D98" s="78">
        <f t="shared" si="31"/>
        <v>448007</v>
      </c>
      <c r="E98" s="78">
        <f t="shared" si="31"/>
        <v>223826.01</v>
      </c>
      <c r="F98" s="78">
        <f t="shared" si="31"/>
        <v>418748.5</v>
      </c>
      <c r="G98" s="78">
        <f t="shared" si="21"/>
        <v>-29258.5</v>
      </c>
      <c r="H98" s="79">
        <f t="shared" si="22"/>
        <v>-6.5308131346162011</v>
      </c>
    </row>
    <row r="99" spans="1:8" ht="20.100000000000001" customHeight="1" x14ac:dyDescent="0.2">
      <c r="A99" s="80">
        <v>32321</v>
      </c>
      <c r="B99" s="81" t="s">
        <v>134</v>
      </c>
      <c r="C99" s="82">
        <f t="shared" ref="C99:E99" si="32">SUM(C100:C102)</f>
        <v>16100</v>
      </c>
      <c r="D99" s="82">
        <f t="shared" si="32"/>
        <v>8223</v>
      </c>
      <c r="E99" s="82">
        <f t="shared" si="32"/>
        <v>0</v>
      </c>
      <c r="F99" s="82">
        <f t="shared" ref="F99" si="33">SUM(F100:F102)</f>
        <v>15906</v>
      </c>
      <c r="G99" s="82">
        <f t="shared" si="21"/>
        <v>7683</v>
      </c>
      <c r="H99" s="83">
        <f t="shared" si="22"/>
        <v>93.43305363006202</v>
      </c>
    </row>
    <row r="100" spans="1:8" ht="20.100000000000001" customHeight="1" x14ac:dyDescent="0.2">
      <c r="A100" s="63">
        <v>323210</v>
      </c>
      <c r="B100" s="21" t="s">
        <v>135</v>
      </c>
      <c r="C100" s="22">
        <v>16100</v>
      </c>
      <c r="D100" s="22">
        <v>8223</v>
      </c>
      <c r="E100" s="22">
        <v>0</v>
      </c>
      <c r="F100" s="22">
        <v>15906</v>
      </c>
      <c r="G100" s="22">
        <f t="shared" si="21"/>
        <v>7683</v>
      </c>
      <c r="H100" s="23">
        <f t="shared" si="22"/>
        <v>93.43305363006202</v>
      </c>
    </row>
    <row r="101" spans="1:8" ht="20.100000000000001" customHeight="1" x14ac:dyDescent="0.2">
      <c r="A101" s="63">
        <v>3232101</v>
      </c>
      <c r="B101" s="21" t="s">
        <v>136</v>
      </c>
      <c r="C101" s="22">
        <v>0</v>
      </c>
      <c r="D101" s="22">
        <v>0</v>
      </c>
      <c r="E101" s="22">
        <v>0</v>
      </c>
      <c r="F101" s="22">
        <v>0</v>
      </c>
      <c r="G101" s="22">
        <f t="shared" si="21"/>
        <v>0</v>
      </c>
      <c r="H101" s="23" t="e">
        <f t="shared" si="22"/>
        <v>#DIV/0!</v>
      </c>
    </row>
    <row r="102" spans="1:8" ht="20.100000000000001" customHeight="1" x14ac:dyDescent="0.2">
      <c r="A102" s="63">
        <v>323211</v>
      </c>
      <c r="B102" s="21" t="s">
        <v>137</v>
      </c>
      <c r="C102" s="22">
        <v>0</v>
      </c>
      <c r="D102" s="22">
        <v>0</v>
      </c>
      <c r="E102" s="22">
        <v>0</v>
      </c>
      <c r="F102" s="22">
        <v>0</v>
      </c>
      <c r="G102" s="22">
        <f t="shared" si="21"/>
        <v>0</v>
      </c>
      <c r="H102" s="23" t="e">
        <f t="shared" si="22"/>
        <v>#DIV/0!</v>
      </c>
    </row>
    <row r="103" spans="1:8" ht="20.100000000000001" customHeight="1" x14ac:dyDescent="0.2">
      <c r="A103" s="80">
        <v>32322</v>
      </c>
      <c r="B103" s="81" t="s">
        <v>138</v>
      </c>
      <c r="C103" s="82">
        <f t="shared" ref="C103:F103" si="34">SUM(C104:C106)</f>
        <v>329700</v>
      </c>
      <c r="D103" s="82">
        <f t="shared" si="34"/>
        <v>405930</v>
      </c>
      <c r="E103" s="82">
        <f t="shared" si="34"/>
        <v>202758.57</v>
      </c>
      <c r="F103" s="82">
        <f t="shared" si="34"/>
        <v>353437</v>
      </c>
      <c r="G103" s="82">
        <f t="shared" si="21"/>
        <v>-52493</v>
      </c>
      <c r="H103" s="83">
        <f t="shared" si="22"/>
        <v>-12.931539920675977</v>
      </c>
    </row>
    <row r="104" spans="1:8" ht="20.100000000000001" customHeight="1" x14ac:dyDescent="0.2">
      <c r="A104" s="63">
        <v>323220</v>
      </c>
      <c r="B104" s="21" t="s">
        <v>139</v>
      </c>
      <c r="C104" s="22">
        <v>296500</v>
      </c>
      <c r="D104" s="22">
        <v>360930</v>
      </c>
      <c r="E104" s="22">
        <v>188264.38</v>
      </c>
      <c r="F104" s="22">
        <v>333437</v>
      </c>
      <c r="G104" s="22">
        <f t="shared" si="21"/>
        <v>-27493</v>
      </c>
      <c r="H104" s="23">
        <f t="shared" si="22"/>
        <v>-7.6172665059706866</v>
      </c>
    </row>
    <row r="105" spans="1:8" ht="20.100000000000001" customHeight="1" x14ac:dyDescent="0.2">
      <c r="A105" s="63">
        <v>323221</v>
      </c>
      <c r="B105" s="21" t="s">
        <v>140</v>
      </c>
      <c r="C105" s="22">
        <v>0</v>
      </c>
      <c r="D105" s="22">
        <v>0</v>
      </c>
      <c r="E105" s="22">
        <v>0</v>
      </c>
      <c r="F105" s="22">
        <v>0</v>
      </c>
      <c r="G105" s="22">
        <f t="shared" si="21"/>
        <v>0</v>
      </c>
      <c r="H105" s="23" t="e">
        <f t="shared" si="22"/>
        <v>#DIV/0!</v>
      </c>
    </row>
    <row r="106" spans="1:8" ht="20.100000000000001" customHeight="1" x14ac:dyDescent="0.2">
      <c r="A106" s="63">
        <v>323222</v>
      </c>
      <c r="B106" s="21" t="s">
        <v>141</v>
      </c>
      <c r="C106" s="22">
        <v>33200</v>
      </c>
      <c r="D106" s="22">
        <v>45000</v>
      </c>
      <c r="E106" s="22">
        <v>14494.19</v>
      </c>
      <c r="F106" s="22">
        <v>20000</v>
      </c>
      <c r="G106" s="22">
        <f t="shared" si="21"/>
        <v>-25000</v>
      </c>
      <c r="H106" s="23">
        <f t="shared" si="22"/>
        <v>-55.555555555555557</v>
      </c>
    </row>
    <row r="107" spans="1:8" ht="20.100000000000001" customHeight="1" x14ac:dyDescent="0.2">
      <c r="A107" s="80">
        <v>32323</v>
      </c>
      <c r="B107" s="81" t="s">
        <v>142</v>
      </c>
      <c r="C107" s="82">
        <f t="shared" ref="C107:F107" si="35">SUM(C108:C109)</f>
        <v>62100</v>
      </c>
      <c r="D107" s="82">
        <f t="shared" si="35"/>
        <v>33854</v>
      </c>
      <c r="E107" s="82">
        <f t="shared" si="35"/>
        <v>21067.439999999999</v>
      </c>
      <c r="F107" s="82">
        <f t="shared" si="35"/>
        <v>49405.5</v>
      </c>
      <c r="G107" s="82">
        <f t="shared" si="21"/>
        <v>15551.5</v>
      </c>
      <c r="H107" s="83">
        <f t="shared" si="22"/>
        <v>45.936964612748866</v>
      </c>
    </row>
    <row r="108" spans="1:8" ht="20.100000000000001" customHeight="1" x14ac:dyDescent="0.2">
      <c r="A108" s="63">
        <v>323230</v>
      </c>
      <c r="B108" s="21" t="s">
        <v>143</v>
      </c>
      <c r="C108" s="22">
        <v>58800</v>
      </c>
      <c r="D108" s="22">
        <v>30600</v>
      </c>
      <c r="E108" s="22">
        <v>19052.89</v>
      </c>
      <c r="F108" s="22">
        <v>46393</v>
      </c>
      <c r="G108" s="22">
        <f t="shared" si="21"/>
        <v>15793</v>
      </c>
      <c r="H108" s="23">
        <f t="shared" si="22"/>
        <v>51.611111111111107</v>
      </c>
    </row>
    <row r="109" spans="1:8" ht="20.100000000000001" customHeight="1" x14ac:dyDescent="0.2">
      <c r="A109" s="63">
        <v>323231</v>
      </c>
      <c r="B109" s="21" t="s">
        <v>144</v>
      </c>
      <c r="C109" s="22">
        <v>3300</v>
      </c>
      <c r="D109" s="22">
        <v>3254</v>
      </c>
      <c r="E109" s="22">
        <v>2014.55</v>
      </c>
      <c r="F109" s="22">
        <v>3012.5</v>
      </c>
      <c r="G109" s="22">
        <f t="shared" si="21"/>
        <v>-241.5</v>
      </c>
      <c r="H109" s="23">
        <f t="shared" si="22"/>
        <v>-7.421634910878919</v>
      </c>
    </row>
    <row r="110" spans="1:8" ht="20.100000000000001" customHeight="1" x14ac:dyDescent="0.2">
      <c r="A110" s="80">
        <v>32329</v>
      </c>
      <c r="B110" s="81" t="s">
        <v>145</v>
      </c>
      <c r="C110" s="82">
        <f t="shared" ref="C110:F110" si="36">C111</f>
        <v>0</v>
      </c>
      <c r="D110" s="82">
        <f t="shared" si="36"/>
        <v>0</v>
      </c>
      <c r="E110" s="82">
        <f t="shared" si="36"/>
        <v>0</v>
      </c>
      <c r="F110" s="82">
        <f t="shared" si="36"/>
        <v>0</v>
      </c>
      <c r="G110" s="82">
        <f t="shared" si="21"/>
        <v>0</v>
      </c>
      <c r="H110" s="83" t="e">
        <f t="shared" si="22"/>
        <v>#DIV/0!</v>
      </c>
    </row>
    <row r="111" spans="1:8" ht="20.100000000000001" customHeight="1" x14ac:dyDescent="0.2">
      <c r="A111" s="63">
        <v>323290</v>
      </c>
      <c r="B111" s="21" t="s">
        <v>146</v>
      </c>
      <c r="C111" s="22">
        <v>0</v>
      </c>
      <c r="D111" s="22">
        <v>0</v>
      </c>
      <c r="E111" s="22">
        <v>0</v>
      </c>
      <c r="F111" s="22">
        <v>0</v>
      </c>
      <c r="G111" s="22">
        <f t="shared" si="21"/>
        <v>0</v>
      </c>
      <c r="H111" s="23" t="e">
        <f t="shared" si="22"/>
        <v>#DIV/0!</v>
      </c>
    </row>
    <row r="112" spans="1:8" ht="20.100000000000001" customHeight="1" x14ac:dyDescent="0.2">
      <c r="A112" s="62">
        <v>3233</v>
      </c>
      <c r="B112" s="47" t="s">
        <v>147</v>
      </c>
      <c r="C112" s="78">
        <f t="shared" ref="C112:F112" si="37">C113</f>
        <v>29000</v>
      </c>
      <c r="D112" s="78">
        <f t="shared" si="37"/>
        <v>33874</v>
      </c>
      <c r="E112" s="78">
        <f t="shared" si="37"/>
        <v>16979.419999999998</v>
      </c>
      <c r="F112" s="78">
        <f t="shared" si="37"/>
        <v>28859</v>
      </c>
      <c r="G112" s="78">
        <f t="shared" si="21"/>
        <v>-5015</v>
      </c>
      <c r="H112" s="79">
        <f t="shared" si="22"/>
        <v>-14.804865088268288</v>
      </c>
    </row>
    <row r="113" spans="1:8" ht="20.100000000000001" customHeight="1" x14ac:dyDescent="0.2">
      <c r="A113" s="63">
        <v>32339</v>
      </c>
      <c r="B113" s="21" t="s">
        <v>148</v>
      </c>
      <c r="C113" s="22">
        <v>29000</v>
      </c>
      <c r="D113" s="22">
        <v>33874</v>
      </c>
      <c r="E113" s="22">
        <v>16979.419999999998</v>
      </c>
      <c r="F113" s="22">
        <v>28859</v>
      </c>
      <c r="G113" s="22">
        <f t="shared" si="21"/>
        <v>-5015</v>
      </c>
      <c r="H113" s="23">
        <f t="shared" si="22"/>
        <v>-14.804865088268288</v>
      </c>
    </row>
    <row r="114" spans="1:8" ht="20.100000000000001" customHeight="1" x14ac:dyDescent="0.2">
      <c r="A114" s="62">
        <v>3234</v>
      </c>
      <c r="B114" s="47" t="s">
        <v>149</v>
      </c>
      <c r="C114" s="78">
        <f t="shared" ref="C114:E114" si="38">SUM(C115:C119)</f>
        <v>398400</v>
      </c>
      <c r="D114" s="78">
        <f t="shared" si="38"/>
        <v>353617</v>
      </c>
      <c r="E114" s="78">
        <f t="shared" si="38"/>
        <v>283751.15000000002</v>
      </c>
      <c r="F114" s="78">
        <f t="shared" ref="F114" si="39">SUM(F115:F119)</f>
        <v>359117</v>
      </c>
      <c r="G114" s="78">
        <f t="shared" si="21"/>
        <v>5500</v>
      </c>
      <c r="H114" s="79">
        <f t="shared" si="22"/>
        <v>1.5553550875664914</v>
      </c>
    </row>
    <row r="115" spans="1:8" ht="20.100000000000001" customHeight="1" x14ac:dyDescent="0.2">
      <c r="A115" s="63">
        <v>32341</v>
      </c>
      <c r="B115" s="21" t="s">
        <v>150</v>
      </c>
      <c r="C115" s="22">
        <v>20600</v>
      </c>
      <c r="D115" s="22">
        <v>25000</v>
      </c>
      <c r="E115" s="22">
        <v>21686.54</v>
      </c>
      <c r="F115" s="22">
        <v>25000</v>
      </c>
      <c r="G115" s="22">
        <f t="shared" si="21"/>
        <v>0</v>
      </c>
      <c r="H115" s="23">
        <f t="shared" si="22"/>
        <v>0</v>
      </c>
    </row>
    <row r="116" spans="1:8" ht="20.100000000000001" customHeight="1" x14ac:dyDescent="0.2">
      <c r="A116" s="63">
        <v>32342</v>
      </c>
      <c r="B116" s="21" t="s">
        <v>151</v>
      </c>
      <c r="C116" s="22">
        <v>160900</v>
      </c>
      <c r="D116" s="22">
        <v>110000</v>
      </c>
      <c r="E116" s="22">
        <v>74461.58</v>
      </c>
      <c r="F116" s="22">
        <v>115000</v>
      </c>
      <c r="G116" s="22">
        <f t="shared" si="21"/>
        <v>5000</v>
      </c>
      <c r="H116" s="23">
        <f t="shared" si="22"/>
        <v>4.5454545454545459</v>
      </c>
    </row>
    <row r="117" spans="1:8" ht="20.100000000000001" customHeight="1" x14ac:dyDescent="0.2">
      <c r="A117" s="63">
        <v>32344</v>
      </c>
      <c r="B117" s="21" t="s">
        <v>152</v>
      </c>
      <c r="C117" s="22">
        <v>2400</v>
      </c>
      <c r="D117" s="22">
        <v>2410</v>
      </c>
      <c r="E117" s="22">
        <v>1516.36</v>
      </c>
      <c r="F117" s="22">
        <v>2410</v>
      </c>
      <c r="G117" s="22">
        <f t="shared" si="21"/>
        <v>0</v>
      </c>
      <c r="H117" s="23">
        <f t="shared" si="22"/>
        <v>0</v>
      </c>
    </row>
    <row r="118" spans="1:8" ht="20.100000000000001" customHeight="1" x14ac:dyDescent="0.2">
      <c r="A118" s="63">
        <v>32347</v>
      </c>
      <c r="B118" s="21" t="s">
        <v>153</v>
      </c>
      <c r="C118" s="22">
        <v>2400</v>
      </c>
      <c r="D118" s="22">
        <v>4200</v>
      </c>
      <c r="E118" s="22">
        <v>3473.8</v>
      </c>
      <c r="F118" s="22">
        <v>4000</v>
      </c>
      <c r="G118" s="22">
        <f t="shared" si="21"/>
        <v>-200</v>
      </c>
      <c r="H118" s="23">
        <f t="shared" si="22"/>
        <v>-4.7619047619047619</v>
      </c>
    </row>
    <row r="119" spans="1:8" ht="20.100000000000001" customHeight="1" x14ac:dyDescent="0.2">
      <c r="A119" s="80">
        <v>32349</v>
      </c>
      <c r="B119" s="81" t="s">
        <v>154</v>
      </c>
      <c r="C119" s="82">
        <f>SUM(C120:C122)</f>
        <v>212100</v>
      </c>
      <c r="D119" s="82">
        <f>SUM(D120:D122)</f>
        <v>212007</v>
      </c>
      <c r="E119" s="82">
        <f>SUM(E120:E122)</f>
        <v>182612.87</v>
      </c>
      <c r="F119" s="82">
        <f>SUM(F120:F122)</f>
        <v>212707</v>
      </c>
      <c r="G119" s="82">
        <f t="shared" si="21"/>
        <v>700</v>
      </c>
      <c r="H119" s="83">
        <f t="shared" si="22"/>
        <v>0.33017777714886776</v>
      </c>
    </row>
    <row r="120" spans="1:8" ht="20.100000000000001" customHeight="1" x14ac:dyDescent="0.2">
      <c r="A120" s="63">
        <v>323490</v>
      </c>
      <c r="B120" s="21" t="s">
        <v>155</v>
      </c>
      <c r="C120" s="22">
        <v>199100</v>
      </c>
      <c r="D120" s="22">
        <v>199100</v>
      </c>
      <c r="E120" s="22">
        <v>172480.92</v>
      </c>
      <c r="F120" s="22">
        <v>200000</v>
      </c>
      <c r="G120" s="22">
        <f t="shared" si="21"/>
        <v>900</v>
      </c>
      <c r="H120" s="23">
        <f t="shared" si="22"/>
        <v>0.45203415369161226</v>
      </c>
    </row>
    <row r="121" spans="1:8" ht="20.100000000000001" customHeight="1" x14ac:dyDescent="0.2">
      <c r="A121" s="63">
        <v>323492</v>
      </c>
      <c r="B121" s="21" t="s">
        <v>156</v>
      </c>
      <c r="C121" s="22">
        <v>11300</v>
      </c>
      <c r="D121" s="22">
        <v>11207</v>
      </c>
      <c r="E121" s="22">
        <v>9199.2099999999991</v>
      </c>
      <c r="F121" s="22">
        <v>11207</v>
      </c>
      <c r="G121" s="22">
        <f t="shared" si="21"/>
        <v>0</v>
      </c>
      <c r="H121" s="23">
        <f t="shared" si="22"/>
        <v>0</v>
      </c>
    </row>
    <row r="122" spans="1:8" ht="20.100000000000001" customHeight="1" x14ac:dyDescent="0.2">
      <c r="A122" s="63">
        <v>323493</v>
      </c>
      <c r="B122" s="21" t="s">
        <v>157</v>
      </c>
      <c r="C122" s="22">
        <v>1700</v>
      </c>
      <c r="D122" s="22">
        <v>1700</v>
      </c>
      <c r="E122" s="22">
        <v>932.74</v>
      </c>
      <c r="F122" s="22">
        <v>1500</v>
      </c>
      <c r="G122" s="22">
        <f t="shared" si="21"/>
        <v>-200</v>
      </c>
      <c r="H122" s="23">
        <f t="shared" si="22"/>
        <v>-11.76470588235294</v>
      </c>
    </row>
    <row r="123" spans="1:8" ht="20.100000000000001" customHeight="1" x14ac:dyDescent="0.2">
      <c r="A123" s="62">
        <v>3235</v>
      </c>
      <c r="B123" s="47" t="s">
        <v>158</v>
      </c>
      <c r="C123" s="78">
        <f t="shared" ref="C123:F123" si="40">SUM(C124:C128)</f>
        <v>268400</v>
      </c>
      <c r="D123" s="78">
        <f t="shared" si="40"/>
        <v>280212</v>
      </c>
      <c r="E123" s="78">
        <f t="shared" si="40"/>
        <v>258486.06</v>
      </c>
      <c r="F123" s="78">
        <f t="shared" si="40"/>
        <v>384919</v>
      </c>
      <c r="G123" s="78">
        <f t="shared" si="21"/>
        <v>104707</v>
      </c>
      <c r="H123" s="79">
        <f t="shared" si="22"/>
        <v>37.367064936548047</v>
      </c>
    </row>
    <row r="124" spans="1:8" ht="20.100000000000001" customHeight="1" x14ac:dyDescent="0.2">
      <c r="A124" s="63" t="s">
        <v>159</v>
      </c>
      <c r="B124" s="21" t="s">
        <v>160</v>
      </c>
      <c r="C124" s="22">
        <v>0</v>
      </c>
      <c r="D124" s="22">
        <v>12000</v>
      </c>
      <c r="E124" s="22">
        <v>9741.6</v>
      </c>
      <c r="F124" s="22">
        <v>0</v>
      </c>
      <c r="G124" s="22">
        <f t="shared" si="21"/>
        <v>-12000</v>
      </c>
      <c r="H124" s="23">
        <f t="shared" si="22"/>
        <v>-100</v>
      </c>
    </row>
    <row r="125" spans="1:8" ht="20.100000000000001" customHeight="1" x14ac:dyDescent="0.2">
      <c r="A125" s="63">
        <v>32353</v>
      </c>
      <c r="B125" s="21" t="s">
        <v>161</v>
      </c>
      <c r="C125" s="22">
        <v>0</v>
      </c>
      <c r="D125" s="22">
        <v>4820</v>
      </c>
      <c r="E125" s="22">
        <v>23.99</v>
      </c>
      <c r="F125" s="22">
        <v>4820</v>
      </c>
      <c r="G125" s="22">
        <f t="shared" si="21"/>
        <v>0</v>
      </c>
      <c r="H125" s="23">
        <f t="shared" si="22"/>
        <v>0</v>
      </c>
    </row>
    <row r="126" spans="1:8" ht="20.100000000000001" customHeight="1" x14ac:dyDescent="0.2">
      <c r="A126" s="63">
        <v>32354</v>
      </c>
      <c r="B126" s="21" t="s">
        <v>162</v>
      </c>
      <c r="C126" s="22">
        <v>190700</v>
      </c>
      <c r="D126" s="22">
        <v>189547</v>
      </c>
      <c r="E126" s="22">
        <v>181635.82</v>
      </c>
      <c r="F126" s="22">
        <v>153879</v>
      </c>
      <c r="G126" s="22">
        <f t="shared" si="21"/>
        <v>-35668</v>
      </c>
      <c r="H126" s="23">
        <f t="shared" si="22"/>
        <v>-18.817496452067299</v>
      </c>
    </row>
    <row r="127" spans="1:8" ht="20.100000000000001" customHeight="1" x14ac:dyDescent="0.2">
      <c r="A127" s="63">
        <v>32355</v>
      </c>
      <c r="B127" s="21" t="s">
        <v>163</v>
      </c>
      <c r="C127" s="22">
        <v>14700</v>
      </c>
      <c r="D127" s="22">
        <v>10845</v>
      </c>
      <c r="E127" s="22">
        <v>8050.06</v>
      </c>
      <c r="F127" s="22">
        <f>10845+165375</f>
        <v>176220</v>
      </c>
      <c r="G127" s="22">
        <f t="shared" si="21"/>
        <v>165375</v>
      </c>
      <c r="H127" s="23">
        <f t="shared" si="22"/>
        <v>1524.8962655601658</v>
      </c>
    </row>
    <row r="128" spans="1:8" ht="20.100000000000001" customHeight="1" x14ac:dyDescent="0.2">
      <c r="A128" s="63">
        <v>32359</v>
      </c>
      <c r="B128" s="21" t="s">
        <v>164</v>
      </c>
      <c r="C128" s="22">
        <v>63000</v>
      </c>
      <c r="D128" s="22">
        <v>63000</v>
      </c>
      <c r="E128" s="22">
        <v>59034.59</v>
      </c>
      <c r="F128" s="22">
        <v>50000</v>
      </c>
      <c r="G128" s="22">
        <f t="shared" si="21"/>
        <v>-13000</v>
      </c>
      <c r="H128" s="23">
        <f t="shared" si="22"/>
        <v>-20.634920634920633</v>
      </c>
    </row>
    <row r="129" spans="1:8" ht="20.100000000000001" customHeight="1" x14ac:dyDescent="0.2">
      <c r="A129" s="62">
        <v>3236</v>
      </c>
      <c r="B129" s="47" t="s">
        <v>165</v>
      </c>
      <c r="C129" s="78">
        <f t="shared" ref="C129:F129" si="41">C130+C131+C135</f>
        <v>213800</v>
      </c>
      <c r="D129" s="78">
        <f t="shared" si="41"/>
        <v>333125</v>
      </c>
      <c r="E129" s="78">
        <f t="shared" si="41"/>
        <v>221304.13</v>
      </c>
      <c r="F129" s="78">
        <f t="shared" si="41"/>
        <v>225625</v>
      </c>
      <c r="G129" s="78">
        <f t="shared" si="21"/>
        <v>-107500</v>
      </c>
      <c r="H129" s="79">
        <f t="shared" si="22"/>
        <v>-32.270168855534706</v>
      </c>
    </row>
    <row r="130" spans="1:8" ht="20.100000000000001" customHeight="1" x14ac:dyDescent="0.2">
      <c r="A130" s="80">
        <v>32361</v>
      </c>
      <c r="B130" s="81" t="s">
        <v>166</v>
      </c>
      <c r="C130" s="82">
        <v>30600</v>
      </c>
      <c r="D130" s="82">
        <v>70000</v>
      </c>
      <c r="E130" s="82">
        <v>4683.42</v>
      </c>
      <c r="F130" s="82">
        <v>5000</v>
      </c>
      <c r="G130" s="82">
        <f t="shared" si="21"/>
        <v>-65000</v>
      </c>
      <c r="H130" s="83">
        <f t="shared" si="22"/>
        <v>-92.857142857142861</v>
      </c>
    </row>
    <row r="131" spans="1:8" ht="20.100000000000001" customHeight="1" x14ac:dyDescent="0.2">
      <c r="A131" s="80">
        <v>32363</v>
      </c>
      <c r="B131" s="81" t="s">
        <v>167</v>
      </c>
      <c r="C131" s="82">
        <f t="shared" ref="C131:E131" si="42">SUM(C132:C134)</f>
        <v>143400</v>
      </c>
      <c r="D131" s="82">
        <f t="shared" si="42"/>
        <v>205000</v>
      </c>
      <c r="E131" s="82">
        <f t="shared" si="42"/>
        <v>181132.91</v>
      </c>
      <c r="F131" s="82">
        <f t="shared" ref="F131" si="43">SUM(F132:F134)</f>
        <v>162500</v>
      </c>
      <c r="G131" s="82">
        <f t="shared" si="21"/>
        <v>-42500</v>
      </c>
      <c r="H131" s="83">
        <f t="shared" si="22"/>
        <v>-20.73170731707317</v>
      </c>
    </row>
    <row r="132" spans="1:8" ht="20.100000000000001" customHeight="1" x14ac:dyDescent="0.2">
      <c r="A132" s="63">
        <v>323630</v>
      </c>
      <c r="B132" s="84" t="s">
        <v>168</v>
      </c>
      <c r="C132" s="36">
        <v>86300</v>
      </c>
      <c r="D132" s="36">
        <v>135000</v>
      </c>
      <c r="E132" s="36">
        <v>118216.16</v>
      </c>
      <c r="F132" s="22">
        <v>109700</v>
      </c>
      <c r="G132" s="36">
        <f t="shared" ref="G132:G143" si="44">F132-D132</f>
        <v>-25300</v>
      </c>
      <c r="H132" s="85">
        <f t="shared" ref="H132:H192" si="45">G132/D132*100</f>
        <v>-18.74074074074074</v>
      </c>
    </row>
    <row r="133" spans="1:8" ht="20.100000000000001" customHeight="1" x14ac:dyDescent="0.2">
      <c r="A133" s="63">
        <v>323631</v>
      </c>
      <c r="B133" s="21" t="s">
        <v>169</v>
      </c>
      <c r="C133" s="22">
        <v>39800</v>
      </c>
      <c r="D133" s="22">
        <v>55000</v>
      </c>
      <c r="E133" s="22">
        <v>48171.25</v>
      </c>
      <c r="F133" s="22">
        <v>39800</v>
      </c>
      <c r="G133" s="22">
        <f t="shared" si="44"/>
        <v>-15200</v>
      </c>
      <c r="H133" s="23">
        <f t="shared" si="45"/>
        <v>-27.636363636363637</v>
      </c>
    </row>
    <row r="134" spans="1:8" ht="20.100000000000001" customHeight="1" x14ac:dyDescent="0.2">
      <c r="A134" s="63">
        <v>323632</v>
      </c>
      <c r="B134" s="21" t="s">
        <v>170</v>
      </c>
      <c r="C134" s="22">
        <v>17300</v>
      </c>
      <c r="D134" s="22">
        <v>15000</v>
      </c>
      <c r="E134" s="22">
        <v>14745.5</v>
      </c>
      <c r="F134" s="22">
        <v>13000</v>
      </c>
      <c r="G134" s="22">
        <f t="shared" si="44"/>
        <v>-2000</v>
      </c>
      <c r="H134" s="23">
        <f t="shared" si="45"/>
        <v>-13.333333333333334</v>
      </c>
    </row>
    <row r="135" spans="1:8" ht="20.100000000000001" customHeight="1" x14ac:dyDescent="0.2">
      <c r="A135" s="80">
        <v>32369</v>
      </c>
      <c r="B135" s="81" t="s">
        <v>171</v>
      </c>
      <c r="C135" s="82">
        <f t="shared" ref="C135:F135" si="46">C136</f>
        <v>39800</v>
      </c>
      <c r="D135" s="82">
        <f t="shared" si="46"/>
        <v>58125</v>
      </c>
      <c r="E135" s="82">
        <f t="shared" si="46"/>
        <v>35487.800000000003</v>
      </c>
      <c r="F135" s="82">
        <f t="shared" si="46"/>
        <v>58125</v>
      </c>
      <c r="G135" s="82">
        <f t="shared" si="44"/>
        <v>0</v>
      </c>
      <c r="H135" s="83">
        <f t="shared" si="45"/>
        <v>0</v>
      </c>
    </row>
    <row r="136" spans="1:8" ht="20.100000000000001" customHeight="1" x14ac:dyDescent="0.2">
      <c r="A136" s="63">
        <v>323691</v>
      </c>
      <c r="B136" s="21" t="s">
        <v>172</v>
      </c>
      <c r="C136" s="22">
        <v>39800</v>
      </c>
      <c r="D136" s="22">
        <v>58125</v>
      </c>
      <c r="E136" s="22">
        <v>35487.800000000003</v>
      </c>
      <c r="F136" s="22">
        <v>58125</v>
      </c>
      <c r="G136" s="22">
        <f t="shared" si="44"/>
        <v>0</v>
      </c>
      <c r="H136" s="23">
        <f t="shared" si="45"/>
        <v>0</v>
      </c>
    </row>
    <row r="137" spans="1:8" ht="20.100000000000001" customHeight="1" x14ac:dyDescent="0.2">
      <c r="A137" s="62">
        <v>3237</v>
      </c>
      <c r="B137" s="47" t="s">
        <v>173</v>
      </c>
      <c r="C137" s="78">
        <f>SUM(C138:C144)</f>
        <v>216900</v>
      </c>
      <c r="D137" s="78">
        <f t="shared" ref="D137:F137" si="47">SUM(D138:D144)</f>
        <v>196054</v>
      </c>
      <c r="E137" s="78">
        <f t="shared" si="47"/>
        <v>119438.58</v>
      </c>
      <c r="F137" s="78">
        <f t="shared" si="47"/>
        <v>130005</v>
      </c>
      <c r="G137" s="78">
        <f t="shared" si="44"/>
        <v>-66049</v>
      </c>
      <c r="H137" s="79">
        <f t="shared" si="45"/>
        <v>-33.68918767278403</v>
      </c>
    </row>
    <row r="138" spans="1:8" ht="20.100000000000001" customHeight="1" x14ac:dyDescent="0.2">
      <c r="A138" s="63">
        <v>32371</v>
      </c>
      <c r="B138" s="21" t="s">
        <v>174</v>
      </c>
      <c r="C138" s="22">
        <v>0</v>
      </c>
      <c r="D138" s="22">
        <v>1000</v>
      </c>
      <c r="E138" s="22">
        <v>471.48</v>
      </c>
      <c r="F138" s="22">
        <v>0</v>
      </c>
      <c r="G138" s="22">
        <f t="shared" si="44"/>
        <v>-1000</v>
      </c>
      <c r="H138" s="23">
        <f t="shared" si="45"/>
        <v>-100</v>
      </c>
    </row>
    <row r="139" spans="1:8" ht="20.100000000000001" customHeight="1" x14ac:dyDescent="0.2">
      <c r="A139" s="63">
        <v>32372</v>
      </c>
      <c r="B139" s="21" t="s">
        <v>175</v>
      </c>
      <c r="C139" s="22">
        <v>43100</v>
      </c>
      <c r="D139" s="22">
        <v>35000</v>
      </c>
      <c r="E139" s="22">
        <v>27562.65</v>
      </c>
      <c r="F139" s="22">
        <v>30000</v>
      </c>
      <c r="G139" s="22">
        <f t="shared" si="44"/>
        <v>-5000</v>
      </c>
      <c r="H139" s="23">
        <f t="shared" si="45"/>
        <v>-14.285714285714285</v>
      </c>
    </row>
    <row r="140" spans="1:8" ht="20.100000000000001" customHeight="1" x14ac:dyDescent="0.2">
      <c r="A140" s="63">
        <v>32373</v>
      </c>
      <c r="B140" s="21" t="s">
        <v>176</v>
      </c>
      <c r="C140" s="22">
        <v>43100</v>
      </c>
      <c r="D140" s="22">
        <v>43100</v>
      </c>
      <c r="E140" s="22">
        <v>37094.559999999998</v>
      </c>
      <c r="F140" s="22">
        <v>45000</v>
      </c>
      <c r="G140" s="22">
        <f t="shared" si="44"/>
        <v>1900</v>
      </c>
      <c r="H140" s="23">
        <f t="shared" si="45"/>
        <v>4.4083526682134568</v>
      </c>
    </row>
    <row r="141" spans="1:8" ht="20.100000000000001" customHeight="1" x14ac:dyDescent="0.2">
      <c r="A141" s="63">
        <v>32374</v>
      </c>
      <c r="B141" s="21" t="s">
        <v>275</v>
      </c>
      <c r="C141" s="22">
        <v>4000</v>
      </c>
      <c r="D141" s="22">
        <v>3000</v>
      </c>
      <c r="E141" s="22">
        <v>3079.17</v>
      </c>
      <c r="F141" s="22">
        <v>0</v>
      </c>
      <c r="G141" s="22">
        <f t="shared" si="44"/>
        <v>-3000</v>
      </c>
      <c r="H141" s="23">
        <f t="shared" si="45"/>
        <v>-100</v>
      </c>
    </row>
    <row r="142" spans="1:8" ht="20.100000000000001" customHeight="1" x14ac:dyDescent="0.2">
      <c r="A142" s="63">
        <v>32376</v>
      </c>
      <c r="B142" s="21" t="s">
        <v>276</v>
      </c>
      <c r="C142" s="22">
        <v>0</v>
      </c>
      <c r="D142" s="22">
        <v>0</v>
      </c>
      <c r="E142" s="22">
        <v>0</v>
      </c>
      <c r="F142" s="22">
        <v>0</v>
      </c>
      <c r="G142" s="22">
        <f t="shared" si="44"/>
        <v>0</v>
      </c>
      <c r="H142" s="23" t="e">
        <f t="shared" si="45"/>
        <v>#DIV/0!</v>
      </c>
    </row>
    <row r="143" spans="1:8" ht="20.100000000000001" customHeight="1" x14ac:dyDescent="0.2">
      <c r="A143" s="63">
        <v>32377</v>
      </c>
      <c r="B143" s="21" t="s">
        <v>177</v>
      </c>
      <c r="C143" s="22">
        <v>49800</v>
      </c>
      <c r="D143" s="22">
        <v>30000</v>
      </c>
      <c r="E143" s="22">
        <v>26203.98</v>
      </c>
      <c r="F143" s="22">
        <v>25000</v>
      </c>
      <c r="G143" s="22">
        <f t="shared" si="44"/>
        <v>-5000</v>
      </c>
      <c r="H143" s="23">
        <f t="shared" si="45"/>
        <v>-16.666666666666664</v>
      </c>
    </row>
    <row r="144" spans="1:8" ht="20.100000000000001" customHeight="1" x14ac:dyDescent="0.2">
      <c r="A144" s="80">
        <v>32379</v>
      </c>
      <c r="B144" s="81" t="s">
        <v>178</v>
      </c>
      <c r="C144" s="82">
        <f>SUM(C145:C151)</f>
        <v>76900</v>
      </c>
      <c r="D144" s="82">
        <f t="shared" ref="D144:G144" si="48">SUM(D145:D151)</f>
        <v>83954</v>
      </c>
      <c r="E144" s="82">
        <f t="shared" si="48"/>
        <v>25026.74</v>
      </c>
      <c r="F144" s="82">
        <f t="shared" si="48"/>
        <v>30005</v>
      </c>
      <c r="G144" s="82">
        <f t="shared" si="48"/>
        <v>-53949</v>
      </c>
      <c r="H144" s="83">
        <f t="shared" si="45"/>
        <v>-64.260190104104637</v>
      </c>
    </row>
    <row r="145" spans="1:8" ht="20.100000000000001" customHeight="1" x14ac:dyDescent="0.2">
      <c r="A145" s="63">
        <v>323791</v>
      </c>
      <c r="B145" s="21" t="s">
        <v>179</v>
      </c>
      <c r="C145" s="22">
        <v>38200</v>
      </c>
      <c r="D145" s="22">
        <v>37791</v>
      </c>
      <c r="E145" s="22">
        <v>0</v>
      </c>
      <c r="F145" s="22">
        <v>0</v>
      </c>
      <c r="G145" s="22">
        <f t="shared" ref="G145:G149" si="49">F145-D145</f>
        <v>-37791</v>
      </c>
      <c r="H145" s="23">
        <f t="shared" si="45"/>
        <v>-100</v>
      </c>
    </row>
    <row r="146" spans="1:8" ht="20.100000000000001" customHeight="1" x14ac:dyDescent="0.2">
      <c r="A146" s="63">
        <v>323792</v>
      </c>
      <c r="B146" s="21" t="s">
        <v>180</v>
      </c>
      <c r="C146" s="22">
        <v>0</v>
      </c>
      <c r="D146" s="22">
        <v>0</v>
      </c>
      <c r="E146" s="22">
        <v>0</v>
      </c>
      <c r="F146" s="22">
        <v>0</v>
      </c>
      <c r="G146" s="22">
        <f t="shared" si="49"/>
        <v>0</v>
      </c>
      <c r="H146" s="23" t="e">
        <f t="shared" si="45"/>
        <v>#DIV/0!</v>
      </c>
    </row>
    <row r="147" spans="1:8" ht="20.100000000000001" customHeight="1" x14ac:dyDescent="0.2">
      <c r="A147" s="63">
        <v>323793</v>
      </c>
      <c r="B147" s="21" t="s">
        <v>181</v>
      </c>
      <c r="C147" s="22">
        <v>0</v>
      </c>
      <c r="D147" s="22">
        <v>0</v>
      </c>
      <c r="E147" s="22">
        <v>0</v>
      </c>
      <c r="F147" s="22">
        <v>0</v>
      </c>
      <c r="G147" s="22">
        <f t="shared" si="49"/>
        <v>0</v>
      </c>
      <c r="H147" s="23" t="e">
        <f t="shared" si="45"/>
        <v>#DIV/0!</v>
      </c>
    </row>
    <row r="148" spans="1:8" ht="20.100000000000001" customHeight="1" x14ac:dyDescent="0.2">
      <c r="A148" s="63">
        <v>323795</v>
      </c>
      <c r="B148" s="21" t="s">
        <v>182</v>
      </c>
      <c r="C148" s="22">
        <v>4000</v>
      </c>
      <c r="D148" s="22">
        <v>4000</v>
      </c>
      <c r="E148" s="22">
        <v>3981.68</v>
      </c>
      <c r="F148" s="22">
        <v>4000</v>
      </c>
      <c r="G148" s="22">
        <f t="shared" si="49"/>
        <v>0</v>
      </c>
      <c r="H148" s="23">
        <f t="shared" si="45"/>
        <v>0</v>
      </c>
    </row>
    <row r="149" spans="1:8" ht="20.100000000000001" customHeight="1" x14ac:dyDescent="0.2">
      <c r="A149" s="63">
        <v>323796</v>
      </c>
      <c r="B149" s="21" t="s">
        <v>183</v>
      </c>
      <c r="C149" s="22">
        <v>24600</v>
      </c>
      <c r="D149" s="22">
        <v>24363</v>
      </c>
      <c r="E149" s="22">
        <v>13758.59</v>
      </c>
      <c r="F149" s="22">
        <v>19980</v>
      </c>
      <c r="G149" s="22">
        <f t="shared" si="49"/>
        <v>-4383</v>
      </c>
      <c r="H149" s="23">
        <f t="shared" si="45"/>
        <v>-17.990395271518285</v>
      </c>
    </row>
    <row r="150" spans="1:8" ht="20.100000000000001" customHeight="1" x14ac:dyDescent="0.2">
      <c r="A150" s="63">
        <v>323797</v>
      </c>
      <c r="B150" s="21" t="s">
        <v>280</v>
      </c>
      <c r="C150" s="22">
        <v>10100</v>
      </c>
      <c r="D150" s="22">
        <v>17800</v>
      </c>
      <c r="E150" s="22">
        <v>2641.18</v>
      </c>
      <c r="F150" s="22">
        <v>6025</v>
      </c>
      <c r="G150" s="22">
        <f t="shared" ref="G150" si="50">F150-D150</f>
        <v>-11775</v>
      </c>
      <c r="H150" s="23">
        <f t="shared" ref="H150" si="51">G150/D150*100</f>
        <v>-66.151685393258433</v>
      </c>
    </row>
    <row r="151" spans="1:8" ht="20.100000000000001" customHeight="1" x14ac:dyDescent="0.2">
      <c r="A151" s="63">
        <v>323799</v>
      </c>
      <c r="B151" s="21" t="s">
        <v>184</v>
      </c>
      <c r="C151" s="22">
        <v>0</v>
      </c>
      <c r="D151" s="22">
        <v>0</v>
      </c>
      <c r="E151" s="22">
        <v>4645.29</v>
      </c>
      <c r="F151" s="22">
        <v>0</v>
      </c>
      <c r="G151" s="22">
        <f t="shared" ref="G151:G202" si="52">F151-D151</f>
        <v>0</v>
      </c>
      <c r="H151" s="23" t="e">
        <f t="shared" si="45"/>
        <v>#DIV/0!</v>
      </c>
    </row>
    <row r="152" spans="1:8" ht="20.100000000000001" customHeight="1" x14ac:dyDescent="0.2">
      <c r="A152" s="62">
        <v>3238</v>
      </c>
      <c r="B152" s="47" t="s">
        <v>185</v>
      </c>
      <c r="C152" s="78">
        <f t="shared" ref="C152:F152" si="53">SUM(C153:C155)</f>
        <v>279000</v>
      </c>
      <c r="D152" s="78">
        <f t="shared" si="53"/>
        <v>223148</v>
      </c>
      <c r="E152" s="78">
        <f t="shared" si="53"/>
        <v>223583.38</v>
      </c>
      <c r="F152" s="78">
        <f t="shared" si="53"/>
        <v>414671</v>
      </c>
      <c r="G152" s="78">
        <f t="shared" si="52"/>
        <v>191523</v>
      </c>
      <c r="H152" s="79">
        <f t="shared" si="45"/>
        <v>85.827791420940358</v>
      </c>
    </row>
    <row r="153" spans="1:8" ht="20.100000000000001" customHeight="1" x14ac:dyDescent="0.2">
      <c r="A153" s="63">
        <v>32381</v>
      </c>
      <c r="B153" s="21" t="s">
        <v>186</v>
      </c>
      <c r="C153" s="22">
        <v>0</v>
      </c>
      <c r="D153" s="22">
        <v>0</v>
      </c>
      <c r="E153" s="22">
        <v>0</v>
      </c>
      <c r="F153" s="22">
        <v>0</v>
      </c>
      <c r="G153" s="22">
        <f t="shared" si="52"/>
        <v>0</v>
      </c>
      <c r="H153" s="23" t="e">
        <f t="shared" si="45"/>
        <v>#DIV/0!</v>
      </c>
    </row>
    <row r="154" spans="1:8" ht="20.100000000000001" customHeight="1" x14ac:dyDescent="0.2">
      <c r="A154" s="63">
        <v>32382</v>
      </c>
      <c r="B154" s="21" t="s">
        <v>187</v>
      </c>
      <c r="C154" s="22">
        <v>226700</v>
      </c>
      <c r="D154" s="22">
        <v>171152</v>
      </c>
      <c r="E154" s="22">
        <v>171755.06</v>
      </c>
      <c r="F154" s="22">
        <f>22675+189031</f>
        <v>211706</v>
      </c>
      <c r="G154" s="22">
        <f t="shared" si="52"/>
        <v>40554</v>
      </c>
      <c r="H154" s="23">
        <f t="shared" si="45"/>
        <v>23.694727493689818</v>
      </c>
    </row>
    <row r="155" spans="1:8" ht="20.100000000000001" customHeight="1" x14ac:dyDescent="0.2">
      <c r="A155" s="63">
        <v>32389</v>
      </c>
      <c r="B155" s="21" t="s">
        <v>188</v>
      </c>
      <c r="C155" s="22">
        <v>52300</v>
      </c>
      <c r="D155" s="22">
        <v>51996</v>
      </c>
      <c r="E155" s="22">
        <v>51828.32</v>
      </c>
      <c r="F155" s="22">
        <v>202965</v>
      </c>
      <c r="G155" s="22">
        <f t="shared" si="52"/>
        <v>150969</v>
      </c>
      <c r="H155" s="23">
        <f t="shared" si="45"/>
        <v>290.34733441033922</v>
      </c>
    </row>
    <row r="156" spans="1:8" ht="20.100000000000001" customHeight="1" x14ac:dyDescent="0.2">
      <c r="A156" s="62">
        <v>3239</v>
      </c>
      <c r="B156" s="47" t="s">
        <v>189</v>
      </c>
      <c r="C156" s="78">
        <f t="shared" ref="C156:F156" si="54">SUM(C157:C161)</f>
        <v>378000</v>
      </c>
      <c r="D156" s="78">
        <f t="shared" si="54"/>
        <v>385283</v>
      </c>
      <c r="E156" s="78">
        <f t="shared" si="54"/>
        <v>338610.03</v>
      </c>
      <c r="F156" s="78">
        <f t="shared" si="54"/>
        <v>383561</v>
      </c>
      <c r="G156" s="78">
        <f t="shared" si="52"/>
        <v>-1722</v>
      </c>
      <c r="H156" s="79">
        <f t="shared" si="45"/>
        <v>-0.4469441942675903</v>
      </c>
    </row>
    <row r="157" spans="1:8" ht="20.100000000000001" customHeight="1" x14ac:dyDescent="0.2">
      <c r="A157" s="63">
        <v>32391</v>
      </c>
      <c r="B157" s="21" t="s">
        <v>190</v>
      </c>
      <c r="C157" s="22">
        <v>20100</v>
      </c>
      <c r="D157" s="22">
        <v>26805</v>
      </c>
      <c r="E157" s="22">
        <v>9031.61</v>
      </c>
      <c r="F157" s="22">
        <v>24100</v>
      </c>
      <c r="G157" s="22">
        <f t="shared" si="52"/>
        <v>-2705</v>
      </c>
      <c r="H157" s="23">
        <f t="shared" si="45"/>
        <v>-10.091400858048871</v>
      </c>
    </row>
    <row r="158" spans="1:8" ht="20.100000000000001" customHeight="1" x14ac:dyDescent="0.2">
      <c r="A158" s="63">
        <v>32394</v>
      </c>
      <c r="B158" s="21" t="s">
        <v>191</v>
      </c>
      <c r="C158" s="22">
        <v>4600</v>
      </c>
      <c r="D158" s="22">
        <v>4000</v>
      </c>
      <c r="E158" s="22">
        <v>3883.24</v>
      </c>
      <c r="F158" s="22">
        <v>4000</v>
      </c>
      <c r="G158" s="22">
        <f t="shared" si="52"/>
        <v>0</v>
      </c>
      <c r="H158" s="23">
        <f t="shared" si="45"/>
        <v>0</v>
      </c>
    </row>
    <row r="159" spans="1:8" ht="20.100000000000001" customHeight="1" x14ac:dyDescent="0.2">
      <c r="A159" s="63">
        <v>32395</v>
      </c>
      <c r="B159" s="21" t="s">
        <v>192</v>
      </c>
      <c r="C159" s="22">
        <v>185100</v>
      </c>
      <c r="D159" s="22">
        <v>180991</v>
      </c>
      <c r="E159" s="22">
        <v>117790.35</v>
      </c>
      <c r="F159" s="22">
        <v>181353</v>
      </c>
      <c r="G159" s="22">
        <f t="shared" si="52"/>
        <v>362</v>
      </c>
      <c r="H159" s="23">
        <f t="shared" si="45"/>
        <v>0.20000994524589621</v>
      </c>
    </row>
    <row r="160" spans="1:8" ht="20.100000000000001" customHeight="1" x14ac:dyDescent="0.2">
      <c r="A160" s="63">
        <v>32396</v>
      </c>
      <c r="B160" s="21" t="s">
        <v>193</v>
      </c>
      <c r="C160" s="22">
        <v>68700</v>
      </c>
      <c r="D160" s="22">
        <v>73987</v>
      </c>
      <c r="E160" s="22">
        <v>57791.53</v>
      </c>
      <c r="F160" s="22">
        <v>74108</v>
      </c>
      <c r="G160" s="22">
        <f t="shared" si="52"/>
        <v>121</v>
      </c>
      <c r="H160" s="23">
        <f t="shared" si="45"/>
        <v>0.16354224390771352</v>
      </c>
    </row>
    <row r="161" spans="1:8" ht="20.100000000000001" customHeight="1" x14ac:dyDescent="0.2">
      <c r="A161" s="63">
        <v>32399</v>
      </c>
      <c r="B161" s="21" t="s">
        <v>194</v>
      </c>
      <c r="C161" s="22">
        <v>99500</v>
      </c>
      <c r="D161" s="22">
        <v>99500</v>
      </c>
      <c r="E161" s="22">
        <v>150113.30000000002</v>
      </c>
      <c r="F161" s="22">
        <v>100000</v>
      </c>
      <c r="G161" s="22">
        <f t="shared" si="52"/>
        <v>500</v>
      </c>
      <c r="H161" s="23">
        <f t="shared" si="45"/>
        <v>0.50251256281407031</v>
      </c>
    </row>
    <row r="162" spans="1:8" ht="20.100000000000001" customHeight="1" x14ac:dyDescent="0.2">
      <c r="A162" s="61">
        <v>324</v>
      </c>
      <c r="B162" s="44" t="s">
        <v>195</v>
      </c>
      <c r="C162" s="76">
        <f t="shared" ref="C162:F162" si="55">C163</f>
        <v>2700</v>
      </c>
      <c r="D162" s="76">
        <f t="shared" si="55"/>
        <v>2700</v>
      </c>
      <c r="E162" s="76">
        <f t="shared" si="55"/>
        <v>2390.88</v>
      </c>
      <c r="F162" s="76">
        <f t="shared" si="55"/>
        <v>3000</v>
      </c>
      <c r="G162" s="76">
        <f t="shared" si="52"/>
        <v>300</v>
      </c>
      <c r="H162" s="77">
        <f t="shared" si="45"/>
        <v>11.111111111111111</v>
      </c>
    </row>
    <row r="163" spans="1:8" ht="20.100000000000001" customHeight="1" x14ac:dyDescent="0.2">
      <c r="A163" s="62">
        <v>3241</v>
      </c>
      <c r="B163" s="47" t="s">
        <v>195</v>
      </c>
      <c r="C163" s="78">
        <f>SUM(C164:C165)</f>
        <v>2700</v>
      </c>
      <c r="D163" s="78">
        <f t="shared" ref="D163:F163" si="56">SUM(D164:D165)</f>
        <v>2700</v>
      </c>
      <c r="E163" s="78">
        <f t="shared" si="56"/>
        <v>2390.88</v>
      </c>
      <c r="F163" s="78">
        <f t="shared" si="56"/>
        <v>3000</v>
      </c>
      <c r="G163" s="78">
        <f t="shared" si="52"/>
        <v>300</v>
      </c>
      <c r="H163" s="79">
        <f t="shared" si="45"/>
        <v>11.111111111111111</v>
      </c>
    </row>
    <row r="164" spans="1:8" ht="20.100000000000001" customHeight="1" x14ac:dyDescent="0.2">
      <c r="A164" s="63">
        <v>32411</v>
      </c>
      <c r="B164" s="21" t="s">
        <v>196</v>
      </c>
      <c r="C164" s="22">
        <v>0</v>
      </c>
      <c r="D164" s="22">
        <v>0</v>
      </c>
      <c r="E164" s="22">
        <v>0</v>
      </c>
      <c r="F164" s="22">
        <v>0</v>
      </c>
      <c r="G164" s="22">
        <f t="shared" si="52"/>
        <v>0</v>
      </c>
      <c r="H164" s="23" t="e">
        <f t="shared" si="45"/>
        <v>#DIV/0!</v>
      </c>
    </row>
    <row r="165" spans="1:8" ht="20.100000000000001" customHeight="1" x14ac:dyDescent="0.2">
      <c r="A165" s="63">
        <v>32412</v>
      </c>
      <c r="B165" s="21" t="s">
        <v>197</v>
      </c>
      <c r="C165" s="22">
        <v>2700</v>
      </c>
      <c r="D165" s="22">
        <v>2700</v>
      </c>
      <c r="E165" s="22">
        <v>2390.88</v>
      </c>
      <c r="F165" s="22">
        <v>3000</v>
      </c>
      <c r="G165" s="22">
        <f t="shared" si="52"/>
        <v>300</v>
      </c>
      <c r="H165" s="23">
        <f t="shared" si="45"/>
        <v>11.111111111111111</v>
      </c>
    </row>
    <row r="166" spans="1:8" ht="20.100000000000001" customHeight="1" x14ac:dyDescent="0.2">
      <c r="A166" s="61">
        <v>329</v>
      </c>
      <c r="B166" s="44" t="s">
        <v>198</v>
      </c>
      <c r="C166" s="76">
        <f t="shared" ref="C166:F166" si="57">C170+C175+C177+C181+C187+C189+C167</f>
        <v>207900</v>
      </c>
      <c r="D166" s="76">
        <f t="shared" si="57"/>
        <v>227250</v>
      </c>
      <c r="E166" s="76">
        <f t="shared" si="57"/>
        <v>152520.76999999999</v>
      </c>
      <c r="F166" s="76">
        <f t="shared" si="57"/>
        <v>228613</v>
      </c>
      <c r="G166" s="76">
        <f t="shared" si="52"/>
        <v>1363</v>
      </c>
      <c r="H166" s="77">
        <f t="shared" si="45"/>
        <v>0.59977997799779981</v>
      </c>
    </row>
    <row r="167" spans="1:8" ht="20.100000000000001" customHeight="1" x14ac:dyDescent="0.2">
      <c r="A167" s="62">
        <v>3291</v>
      </c>
      <c r="B167" s="47" t="s">
        <v>199</v>
      </c>
      <c r="C167" s="78">
        <f t="shared" ref="C167:E167" si="58">SUM(C168:C169)</f>
        <v>9300</v>
      </c>
      <c r="D167" s="78">
        <f t="shared" si="58"/>
        <v>9300</v>
      </c>
      <c r="E167" s="78">
        <f t="shared" si="58"/>
        <v>7616.02</v>
      </c>
      <c r="F167" s="78">
        <f t="shared" ref="F167" si="59">SUM(F168:F169)</f>
        <v>12000</v>
      </c>
      <c r="G167" s="78">
        <f t="shared" si="52"/>
        <v>2700</v>
      </c>
      <c r="H167" s="79">
        <f t="shared" si="45"/>
        <v>29.032258064516132</v>
      </c>
    </row>
    <row r="168" spans="1:8" ht="20.100000000000001" customHeight="1" x14ac:dyDescent="0.2">
      <c r="A168" s="63">
        <v>32911</v>
      </c>
      <c r="B168" s="21" t="s">
        <v>200</v>
      </c>
      <c r="C168" s="22">
        <v>9300</v>
      </c>
      <c r="D168" s="22">
        <v>9300</v>
      </c>
      <c r="E168" s="22">
        <v>7616.02</v>
      </c>
      <c r="F168" s="22">
        <v>12000</v>
      </c>
      <c r="G168" s="22">
        <f t="shared" si="52"/>
        <v>2700</v>
      </c>
      <c r="H168" s="23">
        <f t="shared" si="45"/>
        <v>29.032258064516132</v>
      </c>
    </row>
    <row r="169" spans="1:8" ht="20.100000000000001" customHeight="1" x14ac:dyDescent="0.2">
      <c r="A169" s="63">
        <v>32912</v>
      </c>
      <c r="B169" s="21" t="s">
        <v>201</v>
      </c>
      <c r="C169" s="22">
        <v>0</v>
      </c>
      <c r="D169" s="22">
        <v>0</v>
      </c>
      <c r="E169" s="22">
        <v>0</v>
      </c>
      <c r="F169" s="22">
        <v>0</v>
      </c>
      <c r="G169" s="22">
        <f t="shared" si="52"/>
        <v>0</v>
      </c>
      <c r="H169" s="23" t="e">
        <f t="shared" si="45"/>
        <v>#DIV/0!</v>
      </c>
    </row>
    <row r="170" spans="1:8" ht="20.100000000000001" customHeight="1" x14ac:dyDescent="0.2">
      <c r="A170" s="62">
        <v>3292</v>
      </c>
      <c r="B170" s="47" t="s">
        <v>202</v>
      </c>
      <c r="C170" s="78">
        <f t="shared" ref="C170:F170" si="60">SUM(C171:C174)</f>
        <v>86300</v>
      </c>
      <c r="D170" s="78">
        <f t="shared" si="60"/>
        <v>86250</v>
      </c>
      <c r="E170" s="78">
        <f t="shared" si="60"/>
        <v>80831.649999999994</v>
      </c>
      <c r="F170" s="78">
        <f t="shared" si="60"/>
        <v>86000</v>
      </c>
      <c r="G170" s="78">
        <f t="shared" si="52"/>
        <v>-250</v>
      </c>
      <c r="H170" s="79">
        <f t="shared" si="45"/>
        <v>-0.28985507246376813</v>
      </c>
    </row>
    <row r="171" spans="1:8" ht="20.100000000000001" customHeight="1" x14ac:dyDescent="0.2">
      <c r="A171" s="63">
        <v>32921</v>
      </c>
      <c r="B171" s="21" t="s">
        <v>203</v>
      </c>
      <c r="C171" s="22">
        <v>16600</v>
      </c>
      <c r="D171" s="22">
        <v>19600</v>
      </c>
      <c r="E171" s="22">
        <v>18465.419999999998</v>
      </c>
      <c r="F171" s="22">
        <v>19600</v>
      </c>
      <c r="G171" s="22">
        <f t="shared" si="52"/>
        <v>0</v>
      </c>
      <c r="H171" s="23">
        <f t="shared" si="45"/>
        <v>0</v>
      </c>
    </row>
    <row r="172" spans="1:8" ht="20.100000000000001" customHeight="1" x14ac:dyDescent="0.2">
      <c r="A172" s="63">
        <v>32922</v>
      </c>
      <c r="B172" s="21" t="s">
        <v>204</v>
      </c>
      <c r="C172" s="22">
        <v>36500</v>
      </c>
      <c r="D172" s="22">
        <v>43500</v>
      </c>
      <c r="E172" s="22">
        <v>41930.49</v>
      </c>
      <c r="F172" s="22">
        <v>43500</v>
      </c>
      <c r="G172" s="22">
        <f t="shared" si="52"/>
        <v>0</v>
      </c>
      <c r="H172" s="23">
        <f t="shared" si="45"/>
        <v>0</v>
      </c>
    </row>
    <row r="173" spans="1:8" ht="20.100000000000001" customHeight="1" x14ac:dyDescent="0.2">
      <c r="A173" s="63">
        <v>32923</v>
      </c>
      <c r="B173" s="21" t="s">
        <v>205</v>
      </c>
      <c r="C173" s="22">
        <v>9300</v>
      </c>
      <c r="D173" s="22">
        <v>6300</v>
      </c>
      <c r="E173" s="22">
        <v>5026.0200000000004</v>
      </c>
      <c r="F173" s="22">
        <v>6300</v>
      </c>
      <c r="G173" s="22">
        <f t="shared" si="52"/>
        <v>0</v>
      </c>
      <c r="H173" s="23">
        <f t="shared" si="45"/>
        <v>0</v>
      </c>
    </row>
    <row r="174" spans="1:8" ht="20.100000000000001" customHeight="1" x14ac:dyDescent="0.2">
      <c r="A174" s="63">
        <v>32924</v>
      </c>
      <c r="B174" s="21" t="s">
        <v>206</v>
      </c>
      <c r="C174" s="22">
        <v>23900</v>
      </c>
      <c r="D174" s="22">
        <v>16850</v>
      </c>
      <c r="E174" s="22">
        <v>15409.72</v>
      </c>
      <c r="F174" s="22">
        <v>16600</v>
      </c>
      <c r="G174" s="22">
        <f t="shared" si="52"/>
        <v>-250</v>
      </c>
      <c r="H174" s="23">
        <f t="shared" si="45"/>
        <v>-1.4836795252225521</v>
      </c>
    </row>
    <row r="175" spans="1:8" ht="20.100000000000001" customHeight="1" x14ac:dyDescent="0.2">
      <c r="A175" s="62">
        <v>3293</v>
      </c>
      <c r="B175" s="47" t="s">
        <v>207</v>
      </c>
      <c r="C175" s="78">
        <f t="shared" ref="C175:F175" si="61">C176</f>
        <v>19900</v>
      </c>
      <c r="D175" s="78">
        <f t="shared" si="61"/>
        <v>19875</v>
      </c>
      <c r="E175" s="78">
        <f t="shared" si="61"/>
        <v>14632.04</v>
      </c>
      <c r="F175" s="78">
        <f t="shared" si="61"/>
        <v>18750</v>
      </c>
      <c r="G175" s="78">
        <f t="shared" si="52"/>
        <v>-1125</v>
      </c>
      <c r="H175" s="79">
        <f t="shared" si="45"/>
        <v>-5.6603773584905666</v>
      </c>
    </row>
    <row r="176" spans="1:8" ht="20.100000000000001" customHeight="1" x14ac:dyDescent="0.2">
      <c r="A176" s="63">
        <v>32931</v>
      </c>
      <c r="B176" s="21" t="s">
        <v>207</v>
      </c>
      <c r="C176" s="22">
        <v>19900</v>
      </c>
      <c r="D176" s="22">
        <v>19875</v>
      </c>
      <c r="E176" s="22">
        <v>14632.04</v>
      </c>
      <c r="F176" s="22">
        <v>18750</v>
      </c>
      <c r="G176" s="22">
        <f t="shared" si="52"/>
        <v>-1125</v>
      </c>
      <c r="H176" s="23">
        <f t="shared" si="45"/>
        <v>-5.6603773584905666</v>
      </c>
    </row>
    <row r="177" spans="1:8" ht="20.100000000000001" customHeight="1" x14ac:dyDescent="0.2">
      <c r="A177" s="62">
        <v>3294</v>
      </c>
      <c r="B177" s="47" t="s">
        <v>208</v>
      </c>
      <c r="C177" s="78">
        <f t="shared" ref="C177:F177" si="62">SUM(C178:C180)</f>
        <v>9900</v>
      </c>
      <c r="D177" s="78">
        <f t="shared" si="62"/>
        <v>9900</v>
      </c>
      <c r="E177" s="78">
        <f t="shared" si="62"/>
        <v>7000.4</v>
      </c>
      <c r="F177" s="78">
        <f t="shared" si="62"/>
        <v>8600</v>
      </c>
      <c r="G177" s="78">
        <f t="shared" si="52"/>
        <v>-1300</v>
      </c>
      <c r="H177" s="79">
        <f t="shared" si="45"/>
        <v>-13.131313131313133</v>
      </c>
    </row>
    <row r="178" spans="1:8" ht="20.100000000000001" customHeight="1" x14ac:dyDescent="0.2">
      <c r="A178" s="63">
        <v>32941</v>
      </c>
      <c r="B178" s="21" t="s">
        <v>209</v>
      </c>
      <c r="C178" s="22">
        <v>6600</v>
      </c>
      <c r="D178" s="22">
        <v>6600</v>
      </c>
      <c r="E178" s="22">
        <v>5853.2</v>
      </c>
      <c r="F178" s="22">
        <v>6600</v>
      </c>
      <c r="G178" s="22">
        <f t="shared" si="52"/>
        <v>0</v>
      </c>
      <c r="H178" s="23">
        <f t="shared" si="45"/>
        <v>0</v>
      </c>
    </row>
    <row r="179" spans="1:8" ht="20.100000000000001" customHeight="1" x14ac:dyDescent="0.2">
      <c r="A179" s="63">
        <v>32942</v>
      </c>
      <c r="B179" s="21" t="s">
        <v>210</v>
      </c>
      <c r="C179" s="22">
        <v>0</v>
      </c>
      <c r="D179" s="22">
        <v>0</v>
      </c>
      <c r="E179" s="22">
        <v>0</v>
      </c>
      <c r="F179" s="22">
        <v>0</v>
      </c>
      <c r="G179" s="22">
        <f t="shared" si="52"/>
        <v>0</v>
      </c>
      <c r="H179" s="23" t="e">
        <f t="shared" si="45"/>
        <v>#DIV/0!</v>
      </c>
    </row>
    <row r="180" spans="1:8" ht="20.100000000000001" customHeight="1" x14ac:dyDescent="0.2">
      <c r="A180" s="63">
        <v>32943</v>
      </c>
      <c r="B180" s="21" t="s">
        <v>211</v>
      </c>
      <c r="C180" s="22">
        <v>3300</v>
      </c>
      <c r="D180" s="22">
        <v>3300</v>
      </c>
      <c r="E180" s="22">
        <v>1147.2</v>
      </c>
      <c r="F180" s="22">
        <v>2000</v>
      </c>
      <c r="G180" s="22">
        <f t="shared" si="52"/>
        <v>-1300</v>
      </c>
      <c r="H180" s="23">
        <f t="shared" si="45"/>
        <v>-39.393939393939391</v>
      </c>
    </row>
    <row r="181" spans="1:8" ht="20.100000000000001" customHeight="1" x14ac:dyDescent="0.2">
      <c r="A181" s="62">
        <v>3295</v>
      </c>
      <c r="B181" s="47" t="s">
        <v>212</v>
      </c>
      <c r="C181" s="78">
        <f t="shared" ref="C181:F181" si="63">SUM(C182:C186)</f>
        <v>17400</v>
      </c>
      <c r="D181" s="78">
        <f t="shared" si="63"/>
        <v>9000</v>
      </c>
      <c r="E181" s="78">
        <f t="shared" si="63"/>
        <v>6944.75</v>
      </c>
      <c r="F181" s="78">
        <f t="shared" si="63"/>
        <v>8500</v>
      </c>
      <c r="G181" s="78">
        <f t="shared" si="52"/>
        <v>-500</v>
      </c>
      <c r="H181" s="79">
        <f t="shared" si="45"/>
        <v>-5.5555555555555554</v>
      </c>
    </row>
    <row r="182" spans="1:8" ht="20.100000000000001" customHeight="1" x14ac:dyDescent="0.2">
      <c r="A182" s="63">
        <v>32951</v>
      </c>
      <c r="B182" s="21" t="s">
        <v>213</v>
      </c>
      <c r="C182" s="22">
        <v>2700</v>
      </c>
      <c r="D182" s="22">
        <v>500</v>
      </c>
      <c r="E182" s="22">
        <v>0</v>
      </c>
      <c r="F182" s="22">
        <v>0</v>
      </c>
      <c r="G182" s="22">
        <f t="shared" si="52"/>
        <v>-500</v>
      </c>
      <c r="H182" s="23">
        <f t="shared" si="45"/>
        <v>-100</v>
      </c>
    </row>
    <row r="183" spans="1:8" ht="20.100000000000001" customHeight="1" x14ac:dyDescent="0.2">
      <c r="A183" s="63">
        <v>32952</v>
      </c>
      <c r="B183" s="21" t="s">
        <v>214</v>
      </c>
      <c r="C183" s="22">
        <v>700</v>
      </c>
      <c r="D183" s="22">
        <v>3500</v>
      </c>
      <c r="E183" s="22">
        <v>3198.94</v>
      </c>
      <c r="F183" s="22">
        <v>3500</v>
      </c>
      <c r="G183" s="22">
        <f t="shared" si="52"/>
        <v>0</v>
      </c>
      <c r="H183" s="23">
        <f t="shared" si="45"/>
        <v>0</v>
      </c>
    </row>
    <row r="184" spans="1:8" ht="20.100000000000001" customHeight="1" x14ac:dyDescent="0.2">
      <c r="A184" s="63">
        <v>32953</v>
      </c>
      <c r="B184" s="21" t="s">
        <v>215</v>
      </c>
      <c r="C184" s="22">
        <v>2000</v>
      </c>
      <c r="D184" s="22">
        <v>2000</v>
      </c>
      <c r="E184" s="22">
        <v>1659.91</v>
      </c>
      <c r="F184" s="22">
        <v>2000</v>
      </c>
      <c r="G184" s="22">
        <f t="shared" si="52"/>
        <v>0</v>
      </c>
      <c r="H184" s="23">
        <f t="shared" si="45"/>
        <v>0</v>
      </c>
    </row>
    <row r="185" spans="1:8" ht="20.100000000000001" customHeight="1" x14ac:dyDescent="0.2">
      <c r="A185" s="63">
        <v>32955</v>
      </c>
      <c r="B185" s="21" t="s">
        <v>216</v>
      </c>
      <c r="C185" s="22">
        <v>11300</v>
      </c>
      <c r="D185" s="22">
        <v>2500</v>
      </c>
      <c r="E185" s="22">
        <v>1920</v>
      </c>
      <c r="F185" s="22">
        <v>2500</v>
      </c>
      <c r="G185" s="22">
        <f t="shared" si="52"/>
        <v>0</v>
      </c>
      <c r="H185" s="23">
        <f t="shared" si="45"/>
        <v>0</v>
      </c>
    </row>
    <row r="186" spans="1:8" ht="20.100000000000001" customHeight="1" x14ac:dyDescent="0.2">
      <c r="A186" s="63">
        <v>32959</v>
      </c>
      <c r="B186" s="21" t="s">
        <v>217</v>
      </c>
      <c r="C186" s="22">
        <v>700</v>
      </c>
      <c r="D186" s="22">
        <v>500</v>
      </c>
      <c r="E186" s="22">
        <v>165.9</v>
      </c>
      <c r="F186" s="22">
        <v>500</v>
      </c>
      <c r="G186" s="22">
        <f t="shared" si="52"/>
        <v>0</v>
      </c>
      <c r="H186" s="23">
        <f t="shared" si="45"/>
        <v>0</v>
      </c>
    </row>
    <row r="187" spans="1:8" ht="20.100000000000001" customHeight="1" x14ac:dyDescent="0.2">
      <c r="A187" s="62">
        <v>3296</v>
      </c>
      <c r="B187" s="47" t="s">
        <v>218</v>
      </c>
      <c r="C187" s="78">
        <f t="shared" ref="C187:F187" si="64">C188</f>
        <v>3300</v>
      </c>
      <c r="D187" s="78">
        <f t="shared" si="64"/>
        <v>21500</v>
      </c>
      <c r="E187" s="78">
        <f t="shared" si="64"/>
        <v>19169.5</v>
      </c>
      <c r="F187" s="78">
        <f t="shared" si="64"/>
        <v>20000</v>
      </c>
      <c r="G187" s="78">
        <f t="shared" si="52"/>
        <v>-1500</v>
      </c>
      <c r="H187" s="79">
        <f t="shared" si="45"/>
        <v>-6.9767441860465116</v>
      </c>
    </row>
    <row r="188" spans="1:8" ht="20.100000000000001" customHeight="1" x14ac:dyDescent="0.2">
      <c r="A188" s="63">
        <v>32961</v>
      </c>
      <c r="B188" s="21" t="s">
        <v>218</v>
      </c>
      <c r="C188" s="22">
        <v>3300</v>
      </c>
      <c r="D188" s="22">
        <v>21500</v>
      </c>
      <c r="E188" s="22">
        <v>19169.5</v>
      </c>
      <c r="F188" s="22">
        <v>20000</v>
      </c>
      <c r="G188" s="22">
        <f t="shared" si="52"/>
        <v>-1500</v>
      </c>
      <c r="H188" s="23">
        <f t="shared" si="45"/>
        <v>-6.9767441860465116</v>
      </c>
    </row>
    <row r="189" spans="1:8" ht="20.100000000000001" customHeight="1" x14ac:dyDescent="0.2">
      <c r="A189" s="62">
        <v>3299</v>
      </c>
      <c r="B189" s="47" t="s">
        <v>198</v>
      </c>
      <c r="C189" s="78">
        <f t="shared" ref="C189:F189" si="65">SUM(C190:C191)</f>
        <v>61800</v>
      </c>
      <c r="D189" s="78">
        <f t="shared" si="65"/>
        <v>71425</v>
      </c>
      <c r="E189" s="78">
        <f t="shared" si="65"/>
        <v>16326.41</v>
      </c>
      <c r="F189" s="78">
        <f t="shared" si="65"/>
        <v>74763</v>
      </c>
      <c r="G189" s="78">
        <f t="shared" si="52"/>
        <v>3338</v>
      </c>
      <c r="H189" s="79">
        <f t="shared" si="45"/>
        <v>4.6734336716835845</v>
      </c>
    </row>
    <row r="190" spans="1:8" ht="20.100000000000001" customHeight="1" x14ac:dyDescent="0.2">
      <c r="A190" s="63">
        <v>32991</v>
      </c>
      <c r="B190" s="21" t="s">
        <v>219</v>
      </c>
      <c r="C190" s="22">
        <v>700</v>
      </c>
      <c r="D190" s="22">
        <v>1000</v>
      </c>
      <c r="E190" s="22">
        <v>772.99</v>
      </c>
      <c r="F190" s="22">
        <v>1000</v>
      </c>
      <c r="G190" s="22">
        <f t="shared" si="52"/>
        <v>0</v>
      </c>
      <c r="H190" s="23">
        <f t="shared" si="45"/>
        <v>0</v>
      </c>
    </row>
    <row r="191" spans="1:8" ht="20.100000000000001" customHeight="1" x14ac:dyDescent="0.2">
      <c r="A191" s="63">
        <v>32999</v>
      </c>
      <c r="B191" s="21" t="s">
        <v>198</v>
      </c>
      <c r="C191" s="22">
        <v>61100</v>
      </c>
      <c r="D191" s="22">
        <v>70425</v>
      </c>
      <c r="E191" s="22">
        <v>15553.42</v>
      </c>
      <c r="F191" s="22">
        <v>73763</v>
      </c>
      <c r="G191" s="22">
        <f t="shared" si="52"/>
        <v>3338</v>
      </c>
      <c r="H191" s="23">
        <f t="shared" si="45"/>
        <v>4.7397941072062482</v>
      </c>
    </row>
    <row r="192" spans="1:8" ht="20.100000000000001" customHeight="1" x14ac:dyDescent="0.2">
      <c r="A192" s="60">
        <v>34</v>
      </c>
      <c r="B192" s="41" t="s">
        <v>220</v>
      </c>
      <c r="C192" s="74">
        <f>C193</f>
        <v>19200</v>
      </c>
      <c r="D192" s="74">
        <f t="shared" ref="D192:F192" si="66">D193</f>
        <v>26000</v>
      </c>
      <c r="E192" s="74">
        <f t="shared" si="66"/>
        <v>21059.91</v>
      </c>
      <c r="F192" s="74">
        <f t="shared" si="66"/>
        <v>20500</v>
      </c>
      <c r="G192" s="74">
        <f t="shared" si="52"/>
        <v>-5500</v>
      </c>
      <c r="H192" s="75">
        <f t="shared" si="45"/>
        <v>-21.153846153846153</v>
      </c>
    </row>
    <row r="193" spans="1:8" ht="20.100000000000001" customHeight="1" x14ac:dyDescent="0.2">
      <c r="A193" s="61">
        <v>343</v>
      </c>
      <c r="B193" s="44" t="s">
        <v>221</v>
      </c>
      <c r="C193" s="76">
        <f t="shared" ref="C193:F193" si="67">C194+C197+C199</f>
        <v>19200</v>
      </c>
      <c r="D193" s="76">
        <f t="shared" si="67"/>
        <v>26000</v>
      </c>
      <c r="E193" s="76">
        <f t="shared" si="67"/>
        <v>21059.91</v>
      </c>
      <c r="F193" s="76">
        <f t="shared" si="67"/>
        <v>20500</v>
      </c>
      <c r="G193" s="76">
        <f t="shared" si="52"/>
        <v>-5500</v>
      </c>
      <c r="H193" s="77">
        <f t="shared" ref="H193:H202" si="68">G193/D193*100</f>
        <v>-21.153846153846153</v>
      </c>
    </row>
    <row r="194" spans="1:8" ht="20.100000000000001" customHeight="1" x14ac:dyDescent="0.2">
      <c r="A194" s="62">
        <v>3431</v>
      </c>
      <c r="B194" s="86" t="s">
        <v>222</v>
      </c>
      <c r="C194" s="78">
        <f t="shared" ref="C194:E194" si="69">SUM(C195:C196)</f>
        <v>17200</v>
      </c>
      <c r="D194" s="78">
        <f t="shared" si="69"/>
        <v>14600</v>
      </c>
      <c r="E194" s="78">
        <f t="shared" si="69"/>
        <v>11966.240000000002</v>
      </c>
      <c r="F194" s="78">
        <f t="shared" ref="F194" si="70">SUM(F195:F196)</f>
        <v>14500</v>
      </c>
      <c r="G194" s="78">
        <f t="shared" si="52"/>
        <v>-100</v>
      </c>
      <c r="H194" s="79">
        <f t="shared" si="68"/>
        <v>-0.68493150684931503</v>
      </c>
    </row>
    <row r="195" spans="1:8" ht="20.100000000000001" customHeight="1" x14ac:dyDescent="0.2">
      <c r="A195" s="63">
        <v>34311</v>
      </c>
      <c r="B195" s="21" t="s">
        <v>223</v>
      </c>
      <c r="C195" s="22">
        <v>8600</v>
      </c>
      <c r="D195" s="22">
        <v>8600</v>
      </c>
      <c r="E195" s="22">
        <v>6913.85</v>
      </c>
      <c r="F195" s="22">
        <v>8500</v>
      </c>
      <c r="G195" s="22">
        <f t="shared" si="52"/>
        <v>-100</v>
      </c>
      <c r="H195" s="23">
        <f t="shared" si="68"/>
        <v>-1.1627906976744187</v>
      </c>
    </row>
    <row r="196" spans="1:8" ht="20.100000000000001" customHeight="1" x14ac:dyDescent="0.2">
      <c r="A196" s="63">
        <v>34312</v>
      </c>
      <c r="B196" s="21" t="s">
        <v>224</v>
      </c>
      <c r="C196" s="22">
        <v>8600</v>
      </c>
      <c r="D196" s="22">
        <v>6000</v>
      </c>
      <c r="E196" s="22">
        <v>5052.3900000000003</v>
      </c>
      <c r="F196" s="22">
        <v>6000</v>
      </c>
      <c r="G196" s="22">
        <f t="shared" si="52"/>
        <v>0</v>
      </c>
      <c r="H196" s="23">
        <f t="shared" si="68"/>
        <v>0</v>
      </c>
    </row>
    <row r="197" spans="1:8" ht="20.100000000000001" customHeight="1" x14ac:dyDescent="0.2">
      <c r="A197" s="62">
        <v>3432</v>
      </c>
      <c r="B197" s="47" t="s">
        <v>225</v>
      </c>
      <c r="C197" s="78">
        <f t="shared" ref="C197:F197" si="71">C198</f>
        <v>0</v>
      </c>
      <c r="D197" s="78">
        <f t="shared" si="71"/>
        <v>500</v>
      </c>
      <c r="E197" s="78">
        <f t="shared" si="71"/>
        <v>240.72</v>
      </c>
      <c r="F197" s="78">
        <f t="shared" si="71"/>
        <v>0</v>
      </c>
      <c r="G197" s="78">
        <f t="shared" si="52"/>
        <v>-500</v>
      </c>
      <c r="H197" s="79">
        <f t="shared" si="68"/>
        <v>-100</v>
      </c>
    </row>
    <row r="198" spans="1:8" ht="20.100000000000001" customHeight="1" x14ac:dyDescent="0.2">
      <c r="A198" s="63">
        <v>34321</v>
      </c>
      <c r="B198" s="21" t="s">
        <v>226</v>
      </c>
      <c r="C198" s="22">
        <v>0</v>
      </c>
      <c r="D198" s="22">
        <v>500</v>
      </c>
      <c r="E198" s="22">
        <v>240.72</v>
      </c>
      <c r="F198" s="22">
        <v>0</v>
      </c>
      <c r="G198" s="22">
        <f t="shared" si="52"/>
        <v>-500</v>
      </c>
      <c r="H198" s="23">
        <f t="shared" si="68"/>
        <v>-100</v>
      </c>
    </row>
    <row r="199" spans="1:8" ht="20.100000000000001" customHeight="1" x14ac:dyDescent="0.2">
      <c r="A199" s="62">
        <v>3433</v>
      </c>
      <c r="B199" s="47" t="s">
        <v>227</v>
      </c>
      <c r="C199" s="78">
        <f>SUM(C200:C202)</f>
        <v>2000</v>
      </c>
      <c r="D199" s="78">
        <f t="shared" ref="D199:E199" si="72">SUM(D200:D202)</f>
        <v>10900</v>
      </c>
      <c r="E199" s="78">
        <f t="shared" si="72"/>
        <v>8852.9499999999989</v>
      </c>
      <c r="F199" s="78">
        <f>SUM(F200:F202)</f>
        <v>6000</v>
      </c>
      <c r="G199" s="78">
        <f t="shared" si="52"/>
        <v>-4900</v>
      </c>
      <c r="H199" s="79">
        <f t="shared" si="68"/>
        <v>-44.954128440366972</v>
      </c>
    </row>
    <row r="200" spans="1:8" ht="20.100000000000001" customHeight="1" x14ac:dyDescent="0.2">
      <c r="A200" s="63">
        <v>34332</v>
      </c>
      <c r="B200" s="21" t="s">
        <v>289</v>
      </c>
      <c r="C200" s="22">
        <v>0</v>
      </c>
      <c r="D200" s="22">
        <v>10000</v>
      </c>
      <c r="E200" s="22">
        <v>8040.73</v>
      </c>
      <c r="F200" s="22">
        <v>5500</v>
      </c>
      <c r="G200" s="22">
        <f t="shared" si="52"/>
        <v>-4500</v>
      </c>
      <c r="H200" s="23">
        <f t="shared" si="68"/>
        <v>-45</v>
      </c>
    </row>
    <row r="201" spans="1:8" ht="20.100000000000001" customHeight="1" x14ac:dyDescent="0.2">
      <c r="A201" s="63">
        <v>34333</v>
      </c>
      <c r="B201" s="21" t="s">
        <v>228</v>
      </c>
      <c r="C201" s="22">
        <v>1300</v>
      </c>
      <c r="D201" s="22">
        <v>900</v>
      </c>
      <c r="E201" s="22">
        <v>811.97</v>
      </c>
      <c r="F201" s="22">
        <v>500</v>
      </c>
      <c r="G201" s="22">
        <f t="shared" si="52"/>
        <v>-400</v>
      </c>
      <c r="H201" s="23">
        <f t="shared" si="68"/>
        <v>-44.444444444444443</v>
      </c>
    </row>
    <row r="202" spans="1:8" ht="20.100000000000001" customHeight="1" x14ac:dyDescent="0.2">
      <c r="A202" s="63">
        <v>34339</v>
      </c>
      <c r="B202" s="21" t="s">
        <v>229</v>
      </c>
      <c r="C202" s="22">
        <v>700</v>
      </c>
      <c r="D202" s="22">
        <v>0</v>
      </c>
      <c r="E202" s="22">
        <v>0.25</v>
      </c>
      <c r="F202" s="22">
        <v>0</v>
      </c>
      <c r="G202" s="22">
        <f t="shared" si="52"/>
        <v>0</v>
      </c>
      <c r="H202" s="23" t="e">
        <f t="shared" si="68"/>
        <v>#DIV/0!</v>
      </c>
    </row>
  </sheetData>
  <mergeCells count="1">
    <mergeCell ref="A1:H1"/>
  </mergeCells>
  <pageMargins left="0.70866141732283472" right="0.70866141732283472" top="0.74803149606299213" bottom="0.55118110236220474" header="0.31496062992125984" footer="0.31496062992125984"/>
  <pageSetup paperSize="8" fitToHeight="0" orientation="landscape" r:id="rId1"/>
  <headerFooter>
    <oddHeader>&amp;L&amp;10Upravno vijeće
21.12.2023.&amp;C&amp;10Financijski plan prihoda i rashoda za 2024. godinu &amp;R&amp;10 37. sjednica
Točka 4. dnevnog reda</oddHeader>
    <oddFooter>&amp;L&amp;10Nastavni zavod za javno zdravstvo "Dr. Andrija Štampar"&amp;C&amp;10&amp;A&amp;R&amp;10&amp;P/&amp;N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02BC-5AB2-41C2-B681-24117ABE3906}">
  <sheetPr>
    <tabColor theme="9" tint="0.39997558519241921"/>
    <pageSetUpPr fitToPage="1"/>
  </sheetPr>
  <dimension ref="A1:H56"/>
  <sheetViews>
    <sheetView workbookViewId="0">
      <selection activeCell="J23" sqref="J23"/>
    </sheetView>
  </sheetViews>
  <sheetFormatPr defaultRowHeight="12.75" x14ac:dyDescent="0.2"/>
  <cols>
    <col min="1" max="1" width="10.7109375" style="69" customWidth="1"/>
    <col min="2" max="2" width="60.7109375" style="2" customWidth="1"/>
    <col min="3" max="7" width="20.7109375" style="53" customWidth="1"/>
    <col min="8" max="8" width="20.7109375" style="3" customWidth="1"/>
    <col min="9" max="9" width="9.140625" style="2" customWidth="1"/>
    <col min="10" max="10" width="74.5703125" style="2" customWidth="1"/>
    <col min="11" max="16384" width="9.140625" style="2"/>
  </cols>
  <sheetData>
    <row r="1" spans="1:8" s="1" customFormat="1" ht="20.100000000000001" customHeight="1" thickTop="1" thickBot="1" x14ac:dyDescent="0.3">
      <c r="A1" s="87" t="s">
        <v>290</v>
      </c>
      <c r="B1" s="87"/>
      <c r="C1" s="87"/>
      <c r="D1" s="87"/>
      <c r="E1" s="87"/>
      <c r="F1" s="87"/>
      <c r="G1" s="87"/>
      <c r="H1" s="87"/>
    </row>
    <row r="2" spans="1:8" ht="13.5" thickTop="1" x14ac:dyDescent="0.2">
      <c r="A2" s="51"/>
      <c r="B2" s="52"/>
      <c r="H2" s="54"/>
    </row>
    <row r="3" spans="1:8" ht="38.25" x14ac:dyDescent="0.2">
      <c r="A3" s="4" t="s">
        <v>0</v>
      </c>
      <c r="B3" s="4" t="s">
        <v>1</v>
      </c>
      <c r="C3" s="4" t="s">
        <v>286</v>
      </c>
      <c r="D3" s="4" t="s">
        <v>287</v>
      </c>
      <c r="E3" s="4" t="s">
        <v>282</v>
      </c>
      <c r="F3" s="5" t="s">
        <v>283</v>
      </c>
      <c r="G3" s="4" t="s">
        <v>285</v>
      </c>
      <c r="H3" s="6" t="s">
        <v>284</v>
      </c>
    </row>
    <row r="4" spans="1:8" ht="9.9499999999999993" customHeight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55">
        <v>8</v>
      </c>
    </row>
    <row r="5" spans="1:8" s="52" customFormat="1" ht="20.100000000000001" customHeight="1" x14ac:dyDescent="0.25">
      <c r="A5" s="56">
        <v>4</v>
      </c>
      <c r="B5" s="57" t="s">
        <v>230</v>
      </c>
      <c r="C5" s="58">
        <f>C6+C10+C50</f>
        <v>4493400</v>
      </c>
      <c r="D5" s="58">
        <f>D6+D10+D50</f>
        <v>3921685</v>
      </c>
      <c r="E5" s="58">
        <f>E6+E10+E50</f>
        <v>803648.7</v>
      </c>
      <c r="F5" s="58">
        <f>F6+F10+F50</f>
        <v>1159877</v>
      </c>
      <c r="G5" s="58">
        <f>G6+G10+G50</f>
        <v>-2761808</v>
      </c>
      <c r="H5" s="59">
        <f>G5/D5*100</f>
        <v>-70.424014167379582</v>
      </c>
    </row>
    <row r="6" spans="1:8" s="52" customFormat="1" ht="20.100000000000001" customHeight="1" x14ac:dyDescent="0.25">
      <c r="A6" s="60">
        <v>41</v>
      </c>
      <c r="B6" s="41" t="s">
        <v>231</v>
      </c>
      <c r="C6" s="42">
        <f t="shared" ref="C6:G8" si="0">C7</f>
        <v>0</v>
      </c>
      <c r="D6" s="42">
        <f t="shared" si="0"/>
        <v>0</v>
      </c>
      <c r="E6" s="42">
        <f t="shared" si="0"/>
        <v>0</v>
      </c>
      <c r="F6" s="42">
        <f t="shared" si="0"/>
        <v>0</v>
      </c>
      <c r="G6" s="42">
        <f>G7</f>
        <v>0</v>
      </c>
      <c r="H6" s="43" t="e">
        <f t="shared" ref="H6:H56" si="1">G6/D6*100</f>
        <v>#DIV/0!</v>
      </c>
    </row>
    <row r="7" spans="1:8" s="52" customFormat="1" ht="20.100000000000001" customHeight="1" x14ac:dyDescent="0.25">
      <c r="A7" s="61">
        <v>412</v>
      </c>
      <c r="B7" s="44" t="s">
        <v>232</v>
      </c>
      <c r="C7" s="45">
        <f t="shared" si="0"/>
        <v>0</v>
      </c>
      <c r="D7" s="45">
        <f t="shared" si="0"/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6" t="e">
        <f t="shared" si="1"/>
        <v>#DIV/0!</v>
      </c>
    </row>
    <row r="8" spans="1:8" s="52" customFormat="1" ht="20.100000000000001" customHeight="1" x14ac:dyDescent="0.25">
      <c r="A8" s="62">
        <v>4123</v>
      </c>
      <c r="B8" s="47" t="s">
        <v>162</v>
      </c>
      <c r="C8" s="48">
        <f t="shared" si="0"/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9" t="e">
        <f t="shared" si="1"/>
        <v>#DIV/0!</v>
      </c>
    </row>
    <row r="9" spans="1:8" s="52" customFormat="1" ht="20.100000000000001" customHeight="1" x14ac:dyDescent="0.25">
      <c r="A9" s="63">
        <v>41231</v>
      </c>
      <c r="B9" s="21" t="s">
        <v>162</v>
      </c>
      <c r="C9" s="50">
        <v>0</v>
      </c>
      <c r="D9" s="50">
        <v>0</v>
      </c>
      <c r="E9" s="50">
        <v>0</v>
      </c>
      <c r="F9" s="50">
        <v>0</v>
      </c>
      <c r="G9" s="50">
        <f>F9-D9</f>
        <v>0</v>
      </c>
      <c r="H9" s="64" t="e">
        <f t="shared" si="1"/>
        <v>#DIV/0!</v>
      </c>
    </row>
    <row r="10" spans="1:8" s="52" customFormat="1" ht="20.100000000000001" customHeight="1" x14ac:dyDescent="0.25">
      <c r="A10" s="60">
        <v>42</v>
      </c>
      <c r="B10" s="41" t="s">
        <v>233</v>
      </c>
      <c r="C10" s="42">
        <f>C11+C14+C42+C47</f>
        <v>2811100</v>
      </c>
      <c r="D10" s="42">
        <f>D11+D14+D42+D47</f>
        <v>2334385</v>
      </c>
      <c r="E10" s="42">
        <f>E11+E14+E42+E47</f>
        <v>219874.61</v>
      </c>
      <c r="F10" s="42">
        <f>F11+F14+F42+F47</f>
        <v>1159877</v>
      </c>
      <c r="G10" s="42">
        <f>G11+G14+G42+G47</f>
        <v>-1174508</v>
      </c>
      <c r="H10" s="43">
        <f t="shared" si="1"/>
        <v>-50.313380183645798</v>
      </c>
    </row>
    <row r="11" spans="1:8" s="52" customFormat="1" ht="20.100000000000001" customHeight="1" x14ac:dyDescent="0.25">
      <c r="A11" s="61">
        <v>421</v>
      </c>
      <c r="B11" s="44" t="s">
        <v>234</v>
      </c>
      <c r="C11" s="45">
        <f t="shared" ref="C11:G11" si="2">C12</f>
        <v>1128100</v>
      </c>
      <c r="D11" s="45">
        <f t="shared" si="2"/>
        <v>1500000</v>
      </c>
      <c r="E11" s="45">
        <f t="shared" si="2"/>
        <v>0</v>
      </c>
      <c r="F11" s="45">
        <f t="shared" si="2"/>
        <v>0</v>
      </c>
      <c r="G11" s="45">
        <f t="shared" si="2"/>
        <v>-1500000</v>
      </c>
      <c r="H11" s="46">
        <f t="shared" si="1"/>
        <v>-100</v>
      </c>
    </row>
    <row r="12" spans="1:8" s="52" customFormat="1" ht="20.100000000000001" customHeight="1" x14ac:dyDescent="0.25">
      <c r="A12" s="62">
        <v>4212</v>
      </c>
      <c r="B12" s="47" t="s">
        <v>235</v>
      </c>
      <c r="C12" s="48">
        <f>SUM(C13:C13)</f>
        <v>1128100</v>
      </c>
      <c r="D12" s="48">
        <f>SUM(D13:D13)</f>
        <v>1500000</v>
      </c>
      <c r="E12" s="48">
        <f>SUM(E13:E13)</f>
        <v>0</v>
      </c>
      <c r="F12" s="48">
        <f>SUM(F13:F13)</f>
        <v>0</v>
      </c>
      <c r="G12" s="48">
        <f>SUM(G13:G13)</f>
        <v>-1500000</v>
      </c>
      <c r="H12" s="49">
        <f t="shared" si="1"/>
        <v>-100</v>
      </c>
    </row>
    <row r="13" spans="1:8" s="52" customFormat="1" ht="20.100000000000001" customHeight="1" x14ac:dyDescent="0.25">
      <c r="A13" s="63">
        <v>42129</v>
      </c>
      <c r="B13" s="21" t="s">
        <v>236</v>
      </c>
      <c r="C13" s="50">
        <v>1128100</v>
      </c>
      <c r="D13" s="50">
        <v>1500000</v>
      </c>
      <c r="E13" s="50">
        <v>0</v>
      </c>
      <c r="F13" s="50">
        <v>0</v>
      </c>
      <c r="G13" s="50">
        <f t="shared" ref="G13" si="3">F13-D13</f>
        <v>-1500000</v>
      </c>
      <c r="H13" s="64">
        <f t="shared" si="1"/>
        <v>-100</v>
      </c>
    </row>
    <row r="14" spans="1:8" s="52" customFormat="1" ht="20.100000000000001" customHeight="1" x14ac:dyDescent="0.25">
      <c r="A14" s="61">
        <v>422</v>
      </c>
      <c r="B14" s="44" t="s">
        <v>237</v>
      </c>
      <c r="C14" s="45">
        <f>C15+C20+C25+C30+C34+C38</f>
        <v>1388000</v>
      </c>
      <c r="D14" s="45">
        <f>D15+D20+D25+D30+D34+D38</f>
        <v>834385</v>
      </c>
      <c r="E14" s="45">
        <f>E15+E20+E25+E30+E34+E38</f>
        <v>219874.61</v>
      </c>
      <c r="F14" s="45">
        <f>F15+F20+F25+F30+F34+F38</f>
        <v>1103797</v>
      </c>
      <c r="G14" s="45">
        <f>G15+G20+G25+G30+G34+G38</f>
        <v>269412</v>
      </c>
      <c r="H14" s="46">
        <f t="shared" si="1"/>
        <v>32.28869167111106</v>
      </c>
    </row>
    <row r="15" spans="1:8" s="52" customFormat="1" ht="20.100000000000001" customHeight="1" x14ac:dyDescent="0.25">
      <c r="A15" s="62">
        <v>4221</v>
      </c>
      <c r="B15" s="47" t="s">
        <v>238</v>
      </c>
      <c r="C15" s="48">
        <f t="shared" ref="C15:E15" si="4">SUM(C16:C19)</f>
        <v>402000</v>
      </c>
      <c r="D15" s="48">
        <f t="shared" si="4"/>
        <v>290077</v>
      </c>
      <c r="E15" s="48">
        <f t="shared" si="4"/>
        <v>145906.23999999999</v>
      </c>
      <c r="F15" s="48">
        <f t="shared" ref="F15:G15" si="5">SUM(F16:F19)</f>
        <v>492122</v>
      </c>
      <c r="G15" s="48">
        <f t="shared" si="5"/>
        <v>202045</v>
      </c>
      <c r="H15" s="49">
        <f t="shared" si="1"/>
        <v>69.652195796288581</v>
      </c>
    </row>
    <row r="16" spans="1:8" s="52" customFormat="1" ht="20.100000000000001" customHeight="1" x14ac:dyDescent="0.25">
      <c r="A16" s="63">
        <v>42211</v>
      </c>
      <c r="B16" s="21" t="s">
        <v>239</v>
      </c>
      <c r="C16" s="50">
        <v>338800</v>
      </c>
      <c r="D16" s="50">
        <v>272877</v>
      </c>
      <c r="E16" s="50">
        <v>127112.15</v>
      </c>
      <c r="F16" s="50">
        <v>492122</v>
      </c>
      <c r="G16" s="50">
        <f t="shared" ref="G16:G19" si="6">F16-D16</f>
        <v>219245</v>
      </c>
      <c r="H16" s="64">
        <f t="shared" si="1"/>
        <v>80.345723531114757</v>
      </c>
    </row>
    <row r="17" spans="1:8" s="52" customFormat="1" ht="20.100000000000001" customHeight="1" x14ac:dyDescent="0.25">
      <c r="A17" s="63">
        <v>42212</v>
      </c>
      <c r="B17" s="21" t="s">
        <v>240</v>
      </c>
      <c r="C17" s="50">
        <v>48300</v>
      </c>
      <c r="D17" s="50">
        <v>9700</v>
      </c>
      <c r="E17" s="50">
        <v>10726.18</v>
      </c>
      <c r="F17" s="50">
        <v>0</v>
      </c>
      <c r="G17" s="50">
        <f t="shared" si="6"/>
        <v>-9700</v>
      </c>
      <c r="H17" s="64">
        <f t="shared" si="1"/>
        <v>-100</v>
      </c>
    </row>
    <row r="18" spans="1:8" s="52" customFormat="1" ht="20.100000000000001" customHeight="1" x14ac:dyDescent="0.25">
      <c r="A18" s="63">
        <v>422120</v>
      </c>
      <c r="B18" s="21" t="s">
        <v>241</v>
      </c>
      <c r="C18" s="50">
        <v>0</v>
      </c>
      <c r="D18" s="50">
        <v>7500</v>
      </c>
      <c r="E18" s="50">
        <v>7003.65</v>
      </c>
      <c r="F18" s="50">
        <v>0</v>
      </c>
      <c r="G18" s="50">
        <f t="shared" si="6"/>
        <v>-7500</v>
      </c>
      <c r="H18" s="64">
        <f t="shared" si="1"/>
        <v>-100</v>
      </c>
    </row>
    <row r="19" spans="1:8" s="52" customFormat="1" ht="20.100000000000001" customHeight="1" x14ac:dyDescent="0.25">
      <c r="A19" s="63">
        <v>42219</v>
      </c>
      <c r="B19" s="21" t="s">
        <v>242</v>
      </c>
      <c r="C19" s="50">
        <v>14900</v>
      </c>
      <c r="D19" s="50">
        <v>0</v>
      </c>
      <c r="E19" s="50">
        <v>1064.26</v>
      </c>
      <c r="F19" s="50">
        <v>0</v>
      </c>
      <c r="G19" s="50">
        <f t="shared" si="6"/>
        <v>0</v>
      </c>
      <c r="H19" s="64" t="e">
        <f t="shared" si="1"/>
        <v>#DIV/0!</v>
      </c>
    </row>
    <row r="20" spans="1:8" s="52" customFormat="1" ht="20.100000000000001" customHeight="1" x14ac:dyDescent="0.25">
      <c r="A20" s="62">
        <v>4222</v>
      </c>
      <c r="B20" s="47" t="s">
        <v>243</v>
      </c>
      <c r="C20" s="48">
        <f t="shared" ref="C20:E20" si="7">SUM(C21:C24)</f>
        <v>0</v>
      </c>
      <c r="D20" s="48">
        <f t="shared" si="7"/>
        <v>0</v>
      </c>
      <c r="E20" s="48">
        <f t="shared" si="7"/>
        <v>0</v>
      </c>
      <c r="F20" s="48">
        <f t="shared" ref="F20:G20" si="8">SUM(F21:F24)</f>
        <v>0</v>
      </c>
      <c r="G20" s="48">
        <f t="shared" si="8"/>
        <v>0</v>
      </c>
      <c r="H20" s="49" t="e">
        <f t="shared" si="1"/>
        <v>#DIV/0!</v>
      </c>
    </row>
    <row r="21" spans="1:8" s="52" customFormat="1" ht="20.100000000000001" customHeight="1" x14ac:dyDescent="0.25">
      <c r="A21" s="63">
        <v>42221</v>
      </c>
      <c r="B21" s="21" t="s">
        <v>244</v>
      </c>
      <c r="C21" s="50">
        <v>0</v>
      </c>
      <c r="D21" s="50">
        <v>0</v>
      </c>
      <c r="E21" s="50">
        <v>0</v>
      </c>
      <c r="F21" s="50">
        <v>0</v>
      </c>
      <c r="G21" s="50">
        <f t="shared" ref="G21:G24" si="9">F21-D21</f>
        <v>0</v>
      </c>
      <c r="H21" s="64" t="e">
        <f t="shared" si="1"/>
        <v>#DIV/0!</v>
      </c>
    </row>
    <row r="22" spans="1:8" s="52" customFormat="1" ht="20.100000000000001" customHeight="1" x14ac:dyDescent="0.25">
      <c r="A22" s="63">
        <v>42222</v>
      </c>
      <c r="B22" s="21" t="s">
        <v>245</v>
      </c>
      <c r="C22" s="50">
        <v>0</v>
      </c>
      <c r="D22" s="50">
        <v>0</v>
      </c>
      <c r="E22" s="50">
        <v>0</v>
      </c>
      <c r="F22" s="50">
        <v>0</v>
      </c>
      <c r="G22" s="50">
        <f t="shared" si="9"/>
        <v>0</v>
      </c>
      <c r="H22" s="64" t="e">
        <f t="shared" si="1"/>
        <v>#DIV/0!</v>
      </c>
    </row>
    <row r="23" spans="1:8" s="52" customFormat="1" ht="20.100000000000001" customHeight="1" x14ac:dyDescent="0.25">
      <c r="A23" s="63">
        <v>42223</v>
      </c>
      <c r="B23" s="21" t="s">
        <v>246</v>
      </c>
      <c r="C23" s="50">
        <v>0</v>
      </c>
      <c r="D23" s="50">
        <v>0</v>
      </c>
      <c r="E23" s="50">
        <v>0</v>
      </c>
      <c r="F23" s="50">
        <v>0</v>
      </c>
      <c r="G23" s="50">
        <f t="shared" si="9"/>
        <v>0</v>
      </c>
      <c r="H23" s="64" t="e">
        <f t="shared" si="1"/>
        <v>#DIV/0!</v>
      </c>
    </row>
    <row r="24" spans="1:8" s="52" customFormat="1" ht="20.100000000000001" customHeight="1" x14ac:dyDescent="0.25">
      <c r="A24" s="63">
        <v>42229</v>
      </c>
      <c r="B24" s="21" t="s">
        <v>247</v>
      </c>
      <c r="C24" s="50">
        <v>0</v>
      </c>
      <c r="D24" s="50">
        <v>0</v>
      </c>
      <c r="E24" s="50">
        <v>0</v>
      </c>
      <c r="F24" s="50">
        <v>0</v>
      </c>
      <c r="G24" s="50">
        <f t="shared" si="9"/>
        <v>0</v>
      </c>
      <c r="H24" s="64" t="e">
        <f t="shared" si="1"/>
        <v>#DIV/0!</v>
      </c>
    </row>
    <row r="25" spans="1:8" s="52" customFormat="1" ht="20.100000000000001" customHeight="1" x14ac:dyDescent="0.25">
      <c r="A25" s="62">
        <v>4223</v>
      </c>
      <c r="B25" s="47" t="s">
        <v>248</v>
      </c>
      <c r="C25" s="48">
        <f>SUM(C26:C29)</f>
        <v>8500</v>
      </c>
      <c r="D25" s="48">
        <f>SUM(D26:D29)</f>
        <v>13000</v>
      </c>
      <c r="E25" s="48">
        <f>SUM(E26:E29)</f>
        <v>2286.9</v>
      </c>
      <c r="F25" s="48">
        <f>SUM(F26:F29)</f>
        <v>187500</v>
      </c>
      <c r="G25" s="48">
        <f>SUM(G26:G29)</f>
        <v>174500</v>
      </c>
      <c r="H25" s="49">
        <f t="shared" si="1"/>
        <v>1342.3076923076924</v>
      </c>
    </row>
    <row r="26" spans="1:8" s="52" customFormat="1" ht="20.100000000000001" customHeight="1" x14ac:dyDescent="0.25">
      <c r="A26" s="63">
        <v>42231</v>
      </c>
      <c r="B26" s="21" t="s">
        <v>249</v>
      </c>
      <c r="C26" s="50">
        <v>0</v>
      </c>
      <c r="D26" s="50">
        <v>13000</v>
      </c>
      <c r="E26" s="50">
        <v>745.72</v>
      </c>
      <c r="F26" s="50">
        <v>0</v>
      </c>
      <c r="G26" s="50">
        <f t="shared" ref="G26:G29" si="10">F26-D26</f>
        <v>-13000</v>
      </c>
      <c r="H26" s="64">
        <f t="shared" si="1"/>
        <v>-100</v>
      </c>
    </row>
    <row r="27" spans="1:8" s="52" customFormat="1" ht="20.100000000000001" customHeight="1" x14ac:dyDescent="0.25">
      <c r="A27" s="63">
        <v>42232</v>
      </c>
      <c r="B27" s="21" t="s">
        <v>250</v>
      </c>
      <c r="C27" s="50">
        <v>0</v>
      </c>
      <c r="D27" s="50">
        <v>0</v>
      </c>
      <c r="E27" s="50">
        <v>125.98</v>
      </c>
      <c r="F27" s="50">
        <v>0</v>
      </c>
      <c r="G27" s="50">
        <f t="shared" si="10"/>
        <v>0</v>
      </c>
      <c r="H27" s="64" t="e">
        <f t="shared" si="1"/>
        <v>#DIV/0!</v>
      </c>
    </row>
    <row r="28" spans="1:8" s="52" customFormat="1" ht="20.100000000000001" customHeight="1" x14ac:dyDescent="0.25">
      <c r="A28" s="63">
        <v>42234</v>
      </c>
      <c r="B28" s="21" t="s">
        <v>251</v>
      </c>
      <c r="C28" s="50">
        <v>0</v>
      </c>
      <c r="D28" s="50">
        <v>0</v>
      </c>
      <c r="E28" s="50">
        <v>0</v>
      </c>
      <c r="F28" s="50">
        <v>0</v>
      </c>
      <c r="G28" s="50">
        <f t="shared" si="10"/>
        <v>0</v>
      </c>
      <c r="H28" s="64" t="e">
        <f t="shared" si="1"/>
        <v>#DIV/0!</v>
      </c>
    </row>
    <row r="29" spans="1:8" s="52" customFormat="1" ht="20.100000000000001" customHeight="1" x14ac:dyDescent="0.25">
      <c r="A29" s="63">
        <v>42239</v>
      </c>
      <c r="B29" s="21" t="s">
        <v>252</v>
      </c>
      <c r="C29" s="50">
        <v>8500</v>
      </c>
      <c r="D29" s="50">
        <v>0</v>
      </c>
      <c r="E29" s="50">
        <v>1415.2</v>
      </c>
      <c r="F29" s="50">
        <v>187500</v>
      </c>
      <c r="G29" s="50">
        <f t="shared" si="10"/>
        <v>187500</v>
      </c>
      <c r="H29" s="64" t="e">
        <f t="shared" si="1"/>
        <v>#DIV/0!</v>
      </c>
    </row>
    <row r="30" spans="1:8" s="52" customFormat="1" ht="20.100000000000001" customHeight="1" x14ac:dyDescent="0.25">
      <c r="A30" s="62">
        <v>4224</v>
      </c>
      <c r="B30" s="47" t="s">
        <v>253</v>
      </c>
      <c r="C30" s="48">
        <f t="shared" ref="C30:G30" si="11">SUM(C31:C33)</f>
        <v>505100</v>
      </c>
      <c r="D30" s="48">
        <f t="shared" si="11"/>
        <v>239308</v>
      </c>
      <c r="E30" s="48">
        <f t="shared" si="11"/>
        <v>65885.649999999994</v>
      </c>
      <c r="F30" s="48">
        <f t="shared" si="11"/>
        <v>117175</v>
      </c>
      <c r="G30" s="48">
        <f t="shared" si="11"/>
        <v>-122133</v>
      </c>
      <c r="H30" s="49">
        <f t="shared" si="1"/>
        <v>-51.035903521821247</v>
      </c>
    </row>
    <row r="31" spans="1:8" s="52" customFormat="1" ht="20.100000000000001" customHeight="1" x14ac:dyDescent="0.25">
      <c r="A31" s="63">
        <v>42241</v>
      </c>
      <c r="B31" s="21" t="s">
        <v>254</v>
      </c>
      <c r="C31" s="50">
        <v>27100</v>
      </c>
      <c r="D31" s="50">
        <v>27000</v>
      </c>
      <c r="E31" s="50">
        <v>2681.25</v>
      </c>
      <c r="F31" s="50">
        <v>0</v>
      </c>
      <c r="G31" s="50">
        <f t="shared" ref="G31:G33" si="12">F31-D31</f>
        <v>-27000</v>
      </c>
      <c r="H31" s="64">
        <f t="shared" si="1"/>
        <v>-100</v>
      </c>
    </row>
    <row r="32" spans="1:8" s="52" customFormat="1" ht="20.100000000000001" customHeight="1" x14ac:dyDescent="0.25">
      <c r="A32" s="63">
        <v>422411</v>
      </c>
      <c r="B32" s="21" t="s">
        <v>255</v>
      </c>
      <c r="C32" s="50">
        <v>0</v>
      </c>
      <c r="D32" s="50">
        <v>0</v>
      </c>
      <c r="E32" s="50">
        <v>0</v>
      </c>
      <c r="F32" s="50">
        <v>0</v>
      </c>
      <c r="G32" s="50">
        <f t="shared" si="12"/>
        <v>0</v>
      </c>
      <c r="H32" s="64" t="e">
        <f t="shared" si="1"/>
        <v>#DIV/0!</v>
      </c>
    </row>
    <row r="33" spans="1:8" s="52" customFormat="1" ht="20.100000000000001" customHeight="1" x14ac:dyDescent="0.25">
      <c r="A33" s="63">
        <v>42242</v>
      </c>
      <c r="B33" s="21" t="s">
        <v>256</v>
      </c>
      <c r="C33" s="50">
        <v>478000</v>
      </c>
      <c r="D33" s="50">
        <v>212308</v>
      </c>
      <c r="E33" s="50">
        <v>63204.4</v>
      </c>
      <c r="F33" s="50">
        <v>117175</v>
      </c>
      <c r="G33" s="50">
        <f t="shared" si="12"/>
        <v>-95133</v>
      </c>
      <c r="H33" s="64">
        <f t="shared" si="1"/>
        <v>-44.808956798613337</v>
      </c>
    </row>
    <row r="34" spans="1:8" s="52" customFormat="1" ht="20.100000000000001" customHeight="1" x14ac:dyDescent="0.25">
      <c r="A34" s="62">
        <v>4225</v>
      </c>
      <c r="B34" s="47" t="s">
        <v>257</v>
      </c>
      <c r="C34" s="48">
        <f t="shared" ref="C34:E34" si="13">SUM(C35:C37)</f>
        <v>460900</v>
      </c>
      <c r="D34" s="48">
        <f t="shared" si="13"/>
        <v>292000</v>
      </c>
      <c r="E34" s="48">
        <f t="shared" si="13"/>
        <v>5795.82</v>
      </c>
      <c r="F34" s="48">
        <f t="shared" ref="F34" si="14">SUM(F35:F37)</f>
        <v>292000</v>
      </c>
      <c r="G34" s="48">
        <f>SUM(G35:G37)</f>
        <v>0</v>
      </c>
      <c r="H34" s="49">
        <f t="shared" si="1"/>
        <v>0</v>
      </c>
    </row>
    <row r="35" spans="1:8" s="52" customFormat="1" ht="20.100000000000001" customHeight="1" x14ac:dyDescent="0.25">
      <c r="A35" s="63">
        <v>42251</v>
      </c>
      <c r="B35" s="21" t="s">
        <v>258</v>
      </c>
      <c r="C35" s="50">
        <v>0</v>
      </c>
      <c r="D35" s="50">
        <v>0</v>
      </c>
      <c r="E35" s="50">
        <v>0</v>
      </c>
      <c r="F35" s="50">
        <v>0</v>
      </c>
      <c r="G35" s="50">
        <f t="shared" ref="G35:G37" si="15">F35-D35</f>
        <v>0</v>
      </c>
      <c r="H35" s="64" t="e">
        <f t="shared" si="1"/>
        <v>#DIV/0!</v>
      </c>
    </row>
    <row r="36" spans="1:8" s="52" customFormat="1" ht="20.100000000000001" customHeight="1" x14ac:dyDescent="0.25">
      <c r="A36" s="63">
        <v>42252</v>
      </c>
      <c r="B36" s="21" t="s">
        <v>259</v>
      </c>
      <c r="C36" s="50">
        <v>460900</v>
      </c>
      <c r="D36" s="50">
        <v>292000</v>
      </c>
      <c r="E36" s="50">
        <v>5795.82</v>
      </c>
      <c r="F36" s="50">
        <v>292000</v>
      </c>
      <c r="G36" s="50">
        <f>F36-D36</f>
        <v>0</v>
      </c>
      <c r="H36" s="64">
        <f>G36/D36*100</f>
        <v>0</v>
      </c>
    </row>
    <row r="37" spans="1:8" s="52" customFormat="1" ht="20.100000000000001" customHeight="1" x14ac:dyDescent="0.25">
      <c r="A37" s="63">
        <v>42259</v>
      </c>
      <c r="B37" s="21" t="s">
        <v>260</v>
      </c>
      <c r="C37" s="50">
        <v>0</v>
      </c>
      <c r="D37" s="50">
        <v>0</v>
      </c>
      <c r="E37" s="50">
        <v>0</v>
      </c>
      <c r="F37" s="50">
        <v>0</v>
      </c>
      <c r="G37" s="50">
        <f t="shared" si="15"/>
        <v>0</v>
      </c>
      <c r="H37" s="64" t="e">
        <f t="shared" si="1"/>
        <v>#DIV/0!</v>
      </c>
    </row>
    <row r="38" spans="1:8" s="52" customFormat="1" ht="20.100000000000001" customHeight="1" x14ac:dyDescent="0.25">
      <c r="A38" s="62">
        <v>4227</v>
      </c>
      <c r="B38" s="47" t="s">
        <v>261</v>
      </c>
      <c r="C38" s="48">
        <f t="shared" ref="C38:G38" si="16">SUM(C39:C41)</f>
        <v>11500</v>
      </c>
      <c r="D38" s="48">
        <f t="shared" si="16"/>
        <v>0</v>
      </c>
      <c r="E38" s="48">
        <f t="shared" si="16"/>
        <v>0</v>
      </c>
      <c r="F38" s="48">
        <f t="shared" si="16"/>
        <v>15000</v>
      </c>
      <c r="G38" s="48">
        <f t="shared" si="16"/>
        <v>15000</v>
      </c>
      <c r="H38" s="49" t="e">
        <f t="shared" si="1"/>
        <v>#DIV/0!</v>
      </c>
    </row>
    <row r="39" spans="1:8" s="52" customFormat="1" ht="20.100000000000001" customHeight="1" x14ac:dyDescent="0.25">
      <c r="A39" s="63">
        <v>42271</v>
      </c>
      <c r="B39" s="21" t="s">
        <v>262</v>
      </c>
      <c r="C39" s="50">
        <v>0</v>
      </c>
      <c r="D39" s="50">
        <v>0</v>
      </c>
      <c r="E39" s="50">
        <v>0</v>
      </c>
      <c r="F39" s="50">
        <v>0</v>
      </c>
      <c r="G39" s="50">
        <f t="shared" ref="G39:G41" si="17">F39-D39</f>
        <v>0</v>
      </c>
      <c r="H39" s="64" t="e">
        <f t="shared" si="1"/>
        <v>#DIV/0!</v>
      </c>
    </row>
    <row r="40" spans="1:8" s="52" customFormat="1" ht="20.100000000000001" customHeight="1" x14ac:dyDescent="0.25">
      <c r="A40" s="63">
        <v>42272</v>
      </c>
      <c r="B40" s="21" t="s">
        <v>263</v>
      </c>
      <c r="C40" s="50">
        <v>0</v>
      </c>
      <c r="D40" s="50">
        <v>0</v>
      </c>
      <c r="E40" s="50">
        <v>0</v>
      </c>
      <c r="F40" s="50">
        <v>0</v>
      </c>
      <c r="G40" s="50">
        <f t="shared" si="17"/>
        <v>0</v>
      </c>
      <c r="H40" s="64" t="e">
        <f t="shared" si="1"/>
        <v>#DIV/0!</v>
      </c>
    </row>
    <row r="41" spans="1:8" s="52" customFormat="1" ht="20.100000000000001" customHeight="1" x14ac:dyDescent="0.25">
      <c r="A41" s="63">
        <v>42273</v>
      </c>
      <c r="B41" s="21" t="s">
        <v>264</v>
      </c>
      <c r="C41" s="50">
        <v>11500</v>
      </c>
      <c r="D41" s="50">
        <v>0</v>
      </c>
      <c r="E41" s="50">
        <v>0</v>
      </c>
      <c r="F41" s="50">
        <v>15000</v>
      </c>
      <c r="G41" s="50">
        <f t="shared" si="17"/>
        <v>15000</v>
      </c>
      <c r="H41" s="64" t="e">
        <f t="shared" si="1"/>
        <v>#DIV/0!</v>
      </c>
    </row>
    <row r="42" spans="1:8" s="52" customFormat="1" ht="20.100000000000001" customHeight="1" x14ac:dyDescent="0.25">
      <c r="A42" s="61">
        <v>423</v>
      </c>
      <c r="B42" s="44" t="s">
        <v>265</v>
      </c>
      <c r="C42" s="45">
        <f t="shared" ref="C42:G42" si="18">C43</f>
        <v>261200</v>
      </c>
      <c r="D42" s="45">
        <f t="shared" si="18"/>
        <v>0</v>
      </c>
      <c r="E42" s="45">
        <f t="shared" si="18"/>
        <v>0</v>
      </c>
      <c r="F42" s="45">
        <f t="shared" si="18"/>
        <v>0</v>
      </c>
      <c r="G42" s="45">
        <f t="shared" si="18"/>
        <v>0</v>
      </c>
      <c r="H42" s="46" t="e">
        <f t="shared" si="1"/>
        <v>#DIV/0!</v>
      </c>
    </row>
    <row r="43" spans="1:8" s="52" customFormat="1" ht="20.100000000000001" customHeight="1" x14ac:dyDescent="0.25">
      <c r="A43" s="62">
        <v>4231</v>
      </c>
      <c r="B43" s="47" t="s">
        <v>266</v>
      </c>
      <c r="C43" s="48">
        <f t="shared" ref="C43:G43" si="19">SUM(C44:C46)</f>
        <v>261200</v>
      </c>
      <c r="D43" s="48">
        <f t="shared" si="19"/>
        <v>0</v>
      </c>
      <c r="E43" s="48">
        <f t="shared" si="19"/>
        <v>0</v>
      </c>
      <c r="F43" s="48">
        <f t="shared" si="19"/>
        <v>0</v>
      </c>
      <c r="G43" s="48">
        <f t="shared" si="19"/>
        <v>0</v>
      </c>
      <c r="H43" s="49" t="e">
        <f t="shared" si="1"/>
        <v>#DIV/0!</v>
      </c>
    </row>
    <row r="44" spans="1:8" s="52" customFormat="1" ht="20.100000000000001" customHeight="1" x14ac:dyDescent="0.25">
      <c r="A44" s="63">
        <v>42311</v>
      </c>
      <c r="B44" s="21" t="s">
        <v>267</v>
      </c>
      <c r="C44" s="50">
        <v>261200</v>
      </c>
      <c r="D44" s="50">
        <v>0</v>
      </c>
      <c r="E44" s="50">
        <v>0</v>
      </c>
      <c r="F44" s="50">
        <v>0</v>
      </c>
      <c r="G44" s="50">
        <f t="shared" ref="G44:G46" si="20">F44-D44</f>
        <v>0</v>
      </c>
      <c r="H44" s="64" t="e">
        <f t="shared" si="1"/>
        <v>#DIV/0!</v>
      </c>
    </row>
    <row r="45" spans="1:8" s="52" customFormat="1" ht="20.100000000000001" customHeight="1" x14ac:dyDescent="0.25">
      <c r="A45" s="63">
        <v>42313</v>
      </c>
      <c r="B45" s="21" t="s">
        <v>268</v>
      </c>
      <c r="C45" s="50">
        <v>0</v>
      </c>
      <c r="D45" s="50">
        <v>0</v>
      </c>
      <c r="E45" s="50">
        <v>0</v>
      </c>
      <c r="F45" s="50">
        <v>0</v>
      </c>
      <c r="G45" s="50">
        <f t="shared" si="20"/>
        <v>0</v>
      </c>
      <c r="H45" s="64" t="e">
        <f t="shared" si="1"/>
        <v>#DIV/0!</v>
      </c>
    </row>
    <row r="46" spans="1:8" s="52" customFormat="1" ht="20.100000000000001" customHeight="1" x14ac:dyDescent="0.25">
      <c r="A46" s="63">
        <v>42319</v>
      </c>
      <c r="B46" s="21" t="s">
        <v>269</v>
      </c>
      <c r="C46" s="50">
        <v>0</v>
      </c>
      <c r="D46" s="50">
        <v>0</v>
      </c>
      <c r="E46" s="50">
        <v>0</v>
      </c>
      <c r="F46" s="50">
        <v>0</v>
      </c>
      <c r="G46" s="50">
        <f t="shared" si="20"/>
        <v>0</v>
      </c>
      <c r="H46" s="64" t="e">
        <f t="shared" si="1"/>
        <v>#DIV/0!</v>
      </c>
    </row>
    <row r="47" spans="1:8" s="52" customFormat="1" ht="20.100000000000001" customHeight="1" x14ac:dyDescent="0.25">
      <c r="A47" s="61">
        <v>426</v>
      </c>
      <c r="B47" s="44" t="s">
        <v>270</v>
      </c>
      <c r="C47" s="45">
        <f t="shared" ref="C47:G48" si="21">C48</f>
        <v>33800</v>
      </c>
      <c r="D47" s="45">
        <f t="shared" si="21"/>
        <v>0</v>
      </c>
      <c r="E47" s="45">
        <f t="shared" si="21"/>
        <v>0</v>
      </c>
      <c r="F47" s="45">
        <f t="shared" si="21"/>
        <v>56080</v>
      </c>
      <c r="G47" s="45">
        <f t="shared" si="21"/>
        <v>56080</v>
      </c>
      <c r="H47" s="46" t="e">
        <f t="shared" si="1"/>
        <v>#DIV/0!</v>
      </c>
    </row>
    <row r="48" spans="1:8" s="52" customFormat="1" ht="20.100000000000001" customHeight="1" x14ac:dyDescent="0.25">
      <c r="A48" s="62">
        <v>4262</v>
      </c>
      <c r="B48" s="47" t="s">
        <v>271</v>
      </c>
      <c r="C48" s="48">
        <f t="shared" si="21"/>
        <v>33800</v>
      </c>
      <c r="D48" s="48">
        <f t="shared" si="21"/>
        <v>0</v>
      </c>
      <c r="E48" s="48">
        <f t="shared" si="21"/>
        <v>0</v>
      </c>
      <c r="F48" s="48">
        <f t="shared" si="21"/>
        <v>56080</v>
      </c>
      <c r="G48" s="48">
        <f t="shared" si="21"/>
        <v>56080</v>
      </c>
      <c r="H48" s="49" t="e">
        <f t="shared" si="1"/>
        <v>#DIV/0!</v>
      </c>
    </row>
    <row r="49" spans="1:8" s="52" customFormat="1" ht="20.100000000000001" customHeight="1" x14ac:dyDescent="0.25">
      <c r="A49" s="63">
        <v>42621</v>
      </c>
      <c r="B49" s="21" t="s">
        <v>271</v>
      </c>
      <c r="C49" s="50">
        <v>33800</v>
      </c>
      <c r="D49" s="50">
        <v>0</v>
      </c>
      <c r="E49" s="50">
        <v>0</v>
      </c>
      <c r="F49" s="50">
        <v>56080</v>
      </c>
      <c r="G49" s="50">
        <f t="shared" ref="G49" si="22">F49-D49</f>
        <v>56080</v>
      </c>
      <c r="H49" s="64" t="e">
        <f t="shared" si="1"/>
        <v>#DIV/0!</v>
      </c>
    </row>
    <row r="50" spans="1:8" s="52" customFormat="1" ht="20.100000000000001" customHeight="1" x14ac:dyDescent="0.25">
      <c r="A50" s="60">
        <v>45</v>
      </c>
      <c r="B50" s="65" t="s">
        <v>272</v>
      </c>
      <c r="C50" s="42">
        <f>C51+C54</f>
        <v>1682300</v>
      </c>
      <c r="D50" s="42">
        <f t="shared" ref="D50:G50" si="23">D51+D54</f>
        <v>1587300</v>
      </c>
      <c r="E50" s="42">
        <f t="shared" si="23"/>
        <v>583774.09</v>
      </c>
      <c r="F50" s="42">
        <f t="shared" si="23"/>
        <v>0</v>
      </c>
      <c r="G50" s="42">
        <f t="shared" si="23"/>
        <v>-1587300</v>
      </c>
      <c r="H50" s="43">
        <f t="shared" si="1"/>
        <v>-100</v>
      </c>
    </row>
    <row r="51" spans="1:8" s="52" customFormat="1" ht="20.100000000000001" customHeight="1" x14ac:dyDescent="0.25">
      <c r="A51" s="61">
        <v>451</v>
      </c>
      <c r="B51" s="66" t="s">
        <v>273</v>
      </c>
      <c r="C51" s="45">
        <f t="shared" ref="C51:G51" si="24">C52</f>
        <v>1131500</v>
      </c>
      <c r="D51" s="45">
        <f t="shared" si="24"/>
        <v>1036500</v>
      </c>
      <c r="E51" s="45">
        <f t="shared" si="24"/>
        <v>0</v>
      </c>
      <c r="F51" s="45">
        <f t="shared" si="24"/>
        <v>0</v>
      </c>
      <c r="G51" s="45">
        <f t="shared" si="24"/>
        <v>-1036500</v>
      </c>
      <c r="H51" s="46">
        <f t="shared" si="1"/>
        <v>-100</v>
      </c>
    </row>
    <row r="52" spans="1:8" s="52" customFormat="1" ht="20.100000000000001" customHeight="1" x14ac:dyDescent="0.25">
      <c r="A52" s="62">
        <v>4511</v>
      </c>
      <c r="B52" s="67" t="s">
        <v>273</v>
      </c>
      <c r="C52" s="48">
        <f t="shared" ref="C52:G52" si="25">SUM(C53:C53)</f>
        <v>1131500</v>
      </c>
      <c r="D52" s="48">
        <f t="shared" si="25"/>
        <v>1036500</v>
      </c>
      <c r="E52" s="48">
        <f t="shared" si="25"/>
        <v>0</v>
      </c>
      <c r="F52" s="48">
        <f t="shared" si="25"/>
        <v>0</v>
      </c>
      <c r="G52" s="48">
        <f t="shared" si="25"/>
        <v>-1036500</v>
      </c>
      <c r="H52" s="49">
        <f t="shared" si="1"/>
        <v>-100</v>
      </c>
    </row>
    <row r="53" spans="1:8" s="52" customFormat="1" ht="20.100000000000001" customHeight="1" x14ac:dyDescent="0.25">
      <c r="A53" s="63">
        <v>45111</v>
      </c>
      <c r="B53" s="68" t="s">
        <v>273</v>
      </c>
      <c r="C53" s="50">
        <v>1131500</v>
      </c>
      <c r="D53" s="50">
        <v>1036500</v>
      </c>
      <c r="E53" s="50">
        <v>0</v>
      </c>
      <c r="F53" s="50">
        <v>0</v>
      </c>
      <c r="G53" s="50">
        <f t="shared" ref="G53" si="26">F53-D53</f>
        <v>-1036500</v>
      </c>
      <c r="H53" s="64">
        <f t="shared" si="1"/>
        <v>-100</v>
      </c>
    </row>
    <row r="54" spans="1:8" s="52" customFormat="1" ht="20.100000000000001" customHeight="1" x14ac:dyDescent="0.25">
      <c r="A54" s="61">
        <v>454</v>
      </c>
      <c r="B54" s="66" t="s">
        <v>274</v>
      </c>
      <c r="C54" s="45">
        <f t="shared" ref="C54:G55" si="27">C55</f>
        <v>550800</v>
      </c>
      <c r="D54" s="45">
        <f t="shared" si="27"/>
        <v>550800</v>
      </c>
      <c r="E54" s="45">
        <f t="shared" si="27"/>
        <v>583774.09</v>
      </c>
      <c r="F54" s="45">
        <f t="shared" si="27"/>
        <v>0</v>
      </c>
      <c r="G54" s="45">
        <f t="shared" si="27"/>
        <v>-550800</v>
      </c>
      <c r="H54" s="46">
        <f t="shared" si="1"/>
        <v>-100</v>
      </c>
    </row>
    <row r="55" spans="1:8" s="52" customFormat="1" ht="20.100000000000001" customHeight="1" x14ac:dyDescent="0.25">
      <c r="A55" s="62">
        <v>4541</v>
      </c>
      <c r="B55" s="67" t="s">
        <v>274</v>
      </c>
      <c r="C55" s="48">
        <f t="shared" si="27"/>
        <v>550800</v>
      </c>
      <c r="D55" s="48">
        <f t="shared" si="27"/>
        <v>550800</v>
      </c>
      <c r="E55" s="48">
        <f t="shared" si="27"/>
        <v>583774.09</v>
      </c>
      <c r="F55" s="48">
        <f t="shared" si="27"/>
        <v>0</v>
      </c>
      <c r="G55" s="48">
        <f t="shared" si="27"/>
        <v>-550800</v>
      </c>
      <c r="H55" s="49">
        <f t="shared" si="1"/>
        <v>-100</v>
      </c>
    </row>
    <row r="56" spans="1:8" s="52" customFormat="1" ht="20.100000000000001" customHeight="1" x14ac:dyDescent="0.25">
      <c r="A56" s="63">
        <v>45411</v>
      </c>
      <c r="B56" s="68" t="s">
        <v>274</v>
      </c>
      <c r="C56" s="50">
        <v>550800</v>
      </c>
      <c r="D56" s="50">
        <v>550800</v>
      </c>
      <c r="E56" s="50">
        <v>583774.09</v>
      </c>
      <c r="F56" s="50">
        <v>0</v>
      </c>
      <c r="G56" s="50">
        <f t="shared" ref="G56" si="28">F56-D56</f>
        <v>-550800</v>
      </c>
      <c r="H56" s="64">
        <f t="shared" si="1"/>
        <v>-100</v>
      </c>
    </row>
  </sheetData>
  <mergeCells count="1">
    <mergeCell ref="A1:H1"/>
  </mergeCells>
  <pageMargins left="0.70866141732283472" right="0.70866141732283472" top="0.74803149606299213" bottom="0.55118110236220474" header="0.31496062992125984" footer="0.31496062992125984"/>
  <pageSetup paperSize="8" fitToHeight="0" orientation="landscape" r:id="rId1"/>
  <headerFooter>
    <oddHeader>&amp;L&amp;10Upravno vijeće
21.12.2023.&amp;C&amp;10Financijski plan prihoda i rashoda za 2024. godinu &amp;R&amp;10 37. sjednica
Točka 4. dnevnog reda</oddHeader>
    <oddFooter>&amp;L&amp;10Nastavni zavod za javno zdravstvo "Dr. Andrija Štampar"&amp;C&amp;10&amp;A&amp;R&amp;10&amp;P/&amp;N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Prihodi 6</vt:lpstr>
      <vt:lpstr>Rashodi 3</vt:lpstr>
      <vt:lpstr>Rashodi 4</vt:lpstr>
      <vt:lpstr>'Prihodi 6'!Ispis_naslova</vt:lpstr>
      <vt:lpstr>'Rashodi 3'!Ispis_naslova</vt:lpstr>
      <vt:lpstr>'Rashodi 4'!Ispis_naslova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2023-12-18T21:26:51Z</cp:lastPrinted>
  <dcterms:created xsi:type="dcterms:W3CDTF">2021-12-18T18:47:50Z</dcterms:created>
  <dcterms:modified xsi:type="dcterms:W3CDTF">2023-12-18T21:27:00Z</dcterms:modified>
</cp:coreProperties>
</file>