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V 29\"/>
    </mc:Choice>
  </mc:AlternateContent>
  <xr:revisionPtr revIDLastSave="43" documentId="8_{FFFCD08C-5D07-4A72-8474-12C44FB21071}" xr6:coauthVersionLast="41" xr6:coauthVersionMax="41" xr10:uidLastSave="{829A3567-FDF2-4878-9BFB-BD8D338AE3FD}"/>
  <bookViews>
    <workbookView xWindow="-120" yWindow="-120" windowWidth="29040" windowHeight="15840" xr2:uid="{00000000-000D-0000-FFFF-FFFF00000000}"/>
  </bookViews>
  <sheets>
    <sheet name="PLAN 2019 - II. Rebala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2" l="1"/>
  <c r="K27" i="2" l="1"/>
  <c r="M27" i="2"/>
  <c r="N27" i="2"/>
  <c r="O27" i="2"/>
  <c r="J27" i="2"/>
  <c r="O23" i="2"/>
  <c r="O22" i="2"/>
  <c r="O15" i="2"/>
  <c r="O11" i="2"/>
  <c r="O17" i="2"/>
  <c r="O13" i="2"/>
  <c r="O9" i="2"/>
  <c r="O8" i="2"/>
  <c r="O26" i="2"/>
  <c r="N26" i="2"/>
  <c r="N25" i="2"/>
  <c r="N23" i="2"/>
  <c r="N22" i="2"/>
  <c r="N21" i="2"/>
  <c r="N20" i="2"/>
  <c r="N19" i="2"/>
  <c r="N17" i="2"/>
  <c r="N15" i="2"/>
  <c r="N13" i="2"/>
  <c r="N11" i="2"/>
  <c r="N9" i="2"/>
  <c r="N8" i="2"/>
  <c r="M26" i="2"/>
  <c r="M25" i="2"/>
  <c r="M23" i="2"/>
  <c r="M22" i="2"/>
  <c r="M21" i="2"/>
  <c r="M20" i="2"/>
  <c r="M19" i="2"/>
  <c r="M17" i="2"/>
  <c r="M15" i="2"/>
  <c r="M13" i="2"/>
  <c r="M11" i="2"/>
  <c r="M9" i="2"/>
  <c r="M8" i="2"/>
  <c r="M6" i="2"/>
  <c r="K24" i="2" l="1"/>
  <c r="L24" i="2"/>
  <c r="M24" i="2"/>
  <c r="J24" i="2"/>
  <c r="K18" i="2"/>
  <c r="L18" i="2"/>
  <c r="M18" i="2"/>
  <c r="J18" i="2"/>
  <c r="K16" i="2"/>
  <c r="L16" i="2"/>
  <c r="M16" i="2"/>
  <c r="O16" i="2"/>
  <c r="J16" i="2"/>
  <c r="K14" i="2"/>
  <c r="L14" i="2"/>
  <c r="M14" i="2"/>
  <c r="O14" i="2"/>
  <c r="J14" i="2"/>
  <c r="K12" i="2"/>
  <c r="L12" i="2"/>
  <c r="M12" i="2"/>
  <c r="O12" i="2"/>
  <c r="J12" i="2"/>
  <c r="K10" i="2"/>
  <c r="L10" i="2"/>
  <c r="M10" i="2"/>
  <c r="O10" i="2"/>
  <c r="J10" i="2"/>
  <c r="K7" i="2"/>
  <c r="L7" i="2"/>
  <c r="M7" i="2"/>
  <c r="O7" i="2"/>
  <c r="J7" i="2"/>
  <c r="O6" i="2"/>
  <c r="K5" i="2"/>
  <c r="L5" i="2"/>
  <c r="M5" i="2"/>
  <c r="O5" i="2"/>
  <c r="J5" i="2"/>
  <c r="N16" i="2" l="1"/>
  <c r="N6" i="2" l="1"/>
  <c r="N5" i="2" s="1"/>
  <c r="N14" i="2"/>
  <c r="N12" i="2" l="1"/>
  <c r="N10" i="2"/>
  <c r="N7" i="2"/>
  <c r="O25" i="2" l="1"/>
  <c r="O24" i="2"/>
  <c r="O20" i="2"/>
  <c r="O21" i="2"/>
  <c r="N24" i="2" l="1"/>
  <c r="N18" i="2"/>
  <c r="O19" i="2" l="1"/>
  <c r="O18" i="2" l="1"/>
</calcChain>
</file>

<file path=xl/sharedStrings.xml><?xml version="1.0" encoding="utf-8"?>
<sst xmlns="http://schemas.openxmlformats.org/spreadsheetml/2006/main" count="124" uniqueCount="84">
  <si>
    <t>UKUPNO</t>
  </si>
  <si>
    <t>EVID. BR. NABAVE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</si>
  <si>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</si>
  <si>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</si>
  <si>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</si>
  <si>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</si>
  <si>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</si>
  <si>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</si>
  <si>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</si>
  <si>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</si>
  <si>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 xml:space="preserve">IZNOS TROŠKA U FINAN. PLANU </t>
  </si>
  <si>
    <t>NAPOMENA</t>
  </si>
  <si>
    <t>NE</t>
  </si>
  <si>
    <t>ZAVOD</t>
  </si>
  <si>
    <t>PROVODI URED ZA JAVNU NABAVU GRADA ZAGREBA</t>
  </si>
  <si>
    <t>PLANIRANA  VRIJEDNOST PREDMETA NABAVE (PDV UKLJUČEN)</t>
  </si>
  <si>
    <t>UGOVOR</t>
  </si>
  <si>
    <t>PROCIJENJENA VRIJEDNOST ZA 2019. GODINU</t>
  </si>
  <si>
    <t xml:space="preserve">OTVORENI POSTUPAK </t>
  </si>
  <si>
    <t>OŽUJAK</t>
  </si>
  <si>
    <t>45454000-4</t>
  </si>
  <si>
    <t>IZVOĐENJE RADOVA NA REKONSTRUKCIJI UPRAVNE ZGRADE (ŠKOLSKA, EPIDEMIOLOGIJA, DDD)</t>
  </si>
  <si>
    <t>DODATNA ULAGANJA NA GRAĐEVINSKIM  OBJEKTIMA</t>
  </si>
  <si>
    <t>NOVA PROCIJENJENA VRIJEDNOST ZA 2019. GODINU</t>
  </si>
  <si>
    <t>LABORATORIJSKA OPREMA</t>
  </si>
  <si>
    <t>APARAT ZA RAZLIJEVANJE MIKROBIOLOŠKIH PODLOGA ZA POTREBE SLUŽBE ZA KLINIČKU MIKROBIOLOGIJU</t>
  </si>
  <si>
    <t>EMV-15-2019</t>
  </si>
  <si>
    <t>38000000-5</t>
  </si>
  <si>
    <t>TRAVANJ</t>
  </si>
  <si>
    <t>60 DANA</t>
  </si>
  <si>
    <t>DECENTRALIZIRANA SREDSTVA I VLASTITA SREDSTVA</t>
  </si>
  <si>
    <t>MIKROBIOLOGIJA</t>
  </si>
  <si>
    <t>IONSKI KROMATOGRAF ZA ODREĐIVANJE IONA (ANIONA I KATIONA)</t>
  </si>
  <si>
    <t>EMV-13-2019</t>
  </si>
  <si>
    <t>34432200-4</t>
  </si>
  <si>
    <t>PRIJENOSNI UZORKIVAČ ZRAKA ZA MIKROBIOLOŠKE ANALIZE ZRAKA U PROSTORIMA</t>
  </si>
  <si>
    <t>BN-04-2019</t>
  </si>
  <si>
    <t>38344000-8</t>
  </si>
  <si>
    <t xml:space="preserve">Jednostavna nabava </t>
  </si>
  <si>
    <t xml:space="preserve">EKOLOGIJA </t>
  </si>
  <si>
    <t>EMV-14-2019</t>
  </si>
  <si>
    <t>45262700-8</t>
  </si>
  <si>
    <t>Adaptacija zgrade A vezano za potrebe projekta „Centar za sigurnost i kvalitetu hrane”</t>
  </si>
  <si>
    <t>PRIJENOSNI PLINSKI KROMATOGRAF SA SPEKTROMETRIJOM MASA</t>
  </si>
  <si>
    <t>MINISTARSTVO ZAŠTITE OKOLIŠA I ENERGETIKE</t>
  </si>
  <si>
    <t>38430000-8</t>
  </si>
  <si>
    <t>LIPANJ</t>
  </si>
  <si>
    <t>POVEĆANJE / SMANJENJE
UV 21
01.03.2019</t>
  </si>
  <si>
    <t xml:space="preserve">Plan nabave dugotrajne nefinancijske imovine za 2019. godinu - II. Rebalans </t>
  </si>
  <si>
    <t>RAČUNALA I RAČUNALNA OPREMA</t>
  </si>
  <si>
    <t>EMV-21-2019</t>
  </si>
  <si>
    <t>30230000-0</t>
  </si>
  <si>
    <t>DA</t>
  </si>
  <si>
    <t>KOLOVOZ</t>
  </si>
  <si>
    <t xml:space="preserve">NABAVA RAČUNALA I PISAČA </t>
  </si>
  <si>
    <t>BN-18-2019</t>
  </si>
  <si>
    <t>42931100-2</t>
  </si>
  <si>
    <t>CENTRIFUGA S HLAĐENJEM</t>
  </si>
  <si>
    <t xml:space="preserve">UREDSKI NAMJEŠTAJ </t>
  </si>
  <si>
    <t>KARTOTEČNI ORMARI</t>
  </si>
  <si>
    <t>BN-22-2019</t>
  </si>
  <si>
    <t>39132000-6</t>
  </si>
  <si>
    <t>OPREMA ZA GRIJANJE, VENTILACIJU I HLAĐENJE</t>
  </si>
  <si>
    <t xml:space="preserve">KLIMA UREĐAJI </t>
  </si>
  <si>
    <t>MEDICINSKA OPREMA</t>
  </si>
  <si>
    <t>BN-25-2019</t>
  </si>
  <si>
    <t>33190000-8</t>
  </si>
  <si>
    <t xml:space="preserve">JAVNO ZDRAVSTVO </t>
  </si>
  <si>
    <t>ANALIZATOR TJELESNE MASE</t>
  </si>
  <si>
    <t>LICENCE</t>
  </si>
  <si>
    <t>OTVORENI POSTUPAK</t>
  </si>
  <si>
    <t>OKVIRNI SPORAZUM</t>
  </si>
  <si>
    <t>3 GODINE</t>
  </si>
  <si>
    <t>GODIŠNJA LICENCA ZA MICROSOFT POSLUŽITELJE</t>
  </si>
  <si>
    <t>JEDNOSTAVNA NABAVA</t>
  </si>
  <si>
    <t>DIJELOVI ZA RAČUNALA I RAČUNALNA PERIFERIJA</t>
  </si>
  <si>
    <t>LISTOPAD</t>
  </si>
  <si>
    <t>SVIBANJ</t>
  </si>
  <si>
    <t>ULAGANJA U RAČUNALNE PROGRAME</t>
  </si>
  <si>
    <t xml:space="preserve">ZAVOD </t>
  </si>
  <si>
    <t>Implementacija ERP sustava i sustava za upravljanje poslovnim dokumentima (e-ured)</t>
  </si>
  <si>
    <t>BN-40-2019</t>
  </si>
  <si>
    <t>48000000-8</t>
  </si>
  <si>
    <t>POVEĆANJE / SMANJENJE
UV 29
17.12.2019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</si>
</sst>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9"/>
      <color theme="4" tint="-0.499984740745262"/>
      <name val="Calibri Light"/>
      <family val="2"/>
      <charset val="238"/>
      <scheme val="major"/>
    </font>
    <font>
      <b/>
      <sz val="11"/>
      <color theme="4" tint="-0.499984740745262"/>
      <name val="Calibri Light"/>
      <family val="2"/>
      <charset val="238"/>
      <scheme val="major"/>
    </font>
    <font>
      <b/>
      <sz val="9"/>
      <color theme="4" tint="-0.499984740745262"/>
      <name val="Calibri Light"/>
      <family val="2"/>
      <charset val="238"/>
      <scheme val="major"/>
    </font>
    <font>
      <b/>
      <sz val="9"/>
      <color theme="4" tint="-0.499984740745262"/>
      <name val="Calibri Light"/>
      <family val="2"/>
      <charset val="238"/>
    </font>
    <font>
      <sz val="9"/>
      <color theme="4" tint="-0.499984740745262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2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3" fontId="4" fillId="5" borderId="11" xfId="0" applyNumberFormat="1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horizontal="righ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" fillId="4" borderId="18" xfId="0" applyNumberFormat="1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left" vertical="center" wrapText="1"/>
    </xf>
    <xf numFmtId="3" fontId="4" fillId="5" borderId="18" xfId="0" applyNumberFormat="1" applyFont="1" applyFill="1" applyBorder="1" applyAlignment="1">
      <alignment horizontal="right" vertical="center" wrapText="1"/>
    </xf>
    <xf numFmtId="0" fontId="3" fillId="5" borderId="19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3" fontId="4" fillId="5" borderId="15" xfId="0" applyNumberFormat="1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 vertical="center" wrapText="1"/>
    </xf>
    <xf numFmtId="3" fontId="5" fillId="4" borderId="15" xfId="0" applyNumberFormat="1" applyFont="1" applyFill="1" applyBorder="1" applyAlignment="1">
      <alignment vertical="center" wrapText="1"/>
    </xf>
    <xf numFmtId="3" fontId="1" fillId="4" borderId="15" xfId="0" applyNumberFormat="1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4" fontId="3" fillId="5" borderId="4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17" fontId="1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0" fontId="2" fillId="0" borderId="2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5" borderId="0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workbookViewId="0">
      <pane ySplit="4" topLeftCell="A5" activePane="bottomLeft" state="frozen"/>
      <selection activeCell="C1" sqref="C1"/>
      <selection pane="bottomLeft" activeCell="J16" sqref="J16"/>
    </sheetView>
  </sheetViews>
  <sheetFormatPr defaultRowHeight="12" x14ac:dyDescent="0.2"/>
  <cols>
    <col min="1" max="1" width="10.42578125" style="1" customWidth="1"/>
    <col min="2" max="2" width="13" style="1" customWidth="1"/>
    <col min="3" max="3" width="15" style="1" customWidth="1"/>
    <col min="4" max="4" width="14.140625" style="1" customWidth="1"/>
    <col min="5" max="5" width="14.7109375" style="1" customWidth="1"/>
    <col min="6" max="6" width="10.140625" style="1" customWidth="1"/>
    <col min="7" max="7" width="10.28515625" style="1" customWidth="1"/>
    <col min="8" max="8" width="14.5703125" style="1" customWidth="1"/>
    <col min="9" max="9" width="39.7109375" style="1" customWidth="1"/>
    <col min="10" max="10" width="15.140625" style="1" customWidth="1"/>
    <col min="11" max="13" width="15.140625" style="2" customWidth="1"/>
    <col min="14" max="14" width="14.42578125" style="2" customWidth="1"/>
    <col min="15" max="15" width="14.5703125" style="1" customWidth="1"/>
    <col min="16" max="16" width="29" style="1" customWidth="1"/>
    <col min="17" max="16384" width="9.140625" style="1"/>
  </cols>
  <sheetData>
    <row r="1" spans="1:16" ht="15" customHeight="1" x14ac:dyDescent="0.2"/>
    <row r="2" spans="1:16" ht="24.95" customHeight="1" thickBot="1" x14ac:dyDescent="0.25">
      <c r="A2" s="3"/>
      <c r="B2" s="84" t="s">
        <v>48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" customHeight="1" thickTop="1" thickBot="1" x14ac:dyDescent="0.25"/>
    <row r="4" spans="1:16" s="10" customFormat="1" ht="61.5" thickTop="1" thickBo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17</v>
      </c>
      <c r="K4" s="7" t="s">
        <v>47</v>
      </c>
      <c r="L4" s="7" t="s">
        <v>83</v>
      </c>
      <c r="M4" s="7" t="s">
        <v>23</v>
      </c>
      <c r="N4" s="8" t="s">
        <v>15</v>
      </c>
      <c r="O4" s="5" t="s">
        <v>10</v>
      </c>
      <c r="P4" s="9" t="s">
        <v>11</v>
      </c>
    </row>
    <row r="5" spans="1:16" s="10" customFormat="1" ht="25.5" customHeight="1" thickTop="1" x14ac:dyDescent="0.2">
      <c r="A5" s="11"/>
      <c r="B5" s="12"/>
      <c r="C5" s="12"/>
      <c r="D5" s="12"/>
      <c r="E5" s="12"/>
      <c r="F5" s="12"/>
      <c r="G5" s="12"/>
      <c r="H5" s="13">
        <v>41231</v>
      </c>
      <c r="I5" s="14" t="s">
        <v>69</v>
      </c>
      <c r="J5" s="15">
        <f>J6</f>
        <v>0</v>
      </c>
      <c r="K5" s="15">
        <f t="shared" ref="K5:O5" si="0">K6</f>
        <v>0</v>
      </c>
      <c r="L5" s="15">
        <f t="shared" si="0"/>
        <v>450000</v>
      </c>
      <c r="M5" s="15">
        <f t="shared" si="0"/>
        <v>450000</v>
      </c>
      <c r="N5" s="15">
        <f t="shared" si="0"/>
        <v>562500</v>
      </c>
      <c r="O5" s="15">
        <f t="shared" si="0"/>
        <v>527625</v>
      </c>
      <c r="P5" s="16"/>
    </row>
    <row r="6" spans="1:16" s="10" customFormat="1" ht="34.5" customHeight="1" x14ac:dyDescent="0.2">
      <c r="A6" s="17"/>
      <c r="B6" s="18" t="s">
        <v>51</v>
      </c>
      <c r="C6" s="18" t="s">
        <v>70</v>
      </c>
      <c r="D6" s="18" t="s">
        <v>12</v>
      </c>
      <c r="E6" s="18" t="s">
        <v>71</v>
      </c>
      <c r="F6" s="18"/>
      <c r="G6" s="18" t="s">
        <v>72</v>
      </c>
      <c r="H6" s="18" t="s">
        <v>13</v>
      </c>
      <c r="I6" s="19" t="s">
        <v>73</v>
      </c>
      <c r="J6" s="20">
        <v>0</v>
      </c>
      <c r="K6" s="20">
        <v>0</v>
      </c>
      <c r="L6" s="20">
        <v>450000</v>
      </c>
      <c r="M6" s="20">
        <f>SUM(J6:L6)</f>
        <v>450000</v>
      </c>
      <c r="N6" s="21">
        <f>M6*1.25</f>
        <v>562500</v>
      </c>
      <c r="O6" s="22">
        <f>L6*1.1725</f>
        <v>527625</v>
      </c>
      <c r="P6" s="23"/>
    </row>
    <row r="7" spans="1:16" s="10" customFormat="1" ht="25.5" customHeight="1" x14ac:dyDescent="0.2">
      <c r="A7" s="24"/>
      <c r="B7" s="25"/>
      <c r="C7" s="25"/>
      <c r="D7" s="25"/>
      <c r="E7" s="25"/>
      <c r="F7" s="25"/>
      <c r="G7" s="25"/>
      <c r="H7" s="25">
        <v>42211</v>
      </c>
      <c r="I7" s="26" t="s">
        <v>49</v>
      </c>
      <c r="J7" s="27">
        <f>J8+J9</f>
        <v>0</v>
      </c>
      <c r="K7" s="27">
        <f t="shared" ref="K7:O7" si="1">K8+K9</f>
        <v>0</v>
      </c>
      <c r="L7" s="27">
        <f t="shared" si="1"/>
        <v>270000</v>
      </c>
      <c r="M7" s="27">
        <f t="shared" si="1"/>
        <v>270000</v>
      </c>
      <c r="N7" s="27">
        <f t="shared" si="1"/>
        <v>337500</v>
      </c>
      <c r="O7" s="27">
        <f t="shared" si="1"/>
        <v>316575</v>
      </c>
      <c r="P7" s="28"/>
    </row>
    <row r="8" spans="1:16" s="10" customFormat="1" ht="23.25" customHeight="1" x14ac:dyDescent="0.2">
      <c r="A8" s="29" t="s">
        <v>50</v>
      </c>
      <c r="B8" s="18" t="s">
        <v>51</v>
      </c>
      <c r="C8" s="18" t="s">
        <v>18</v>
      </c>
      <c r="D8" s="18" t="s">
        <v>52</v>
      </c>
      <c r="E8" s="18" t="s">
        <v>16</v>
      </c>
      <c r="F8" s="18" t="s">
        <v>53</v>
      </c>
      <c r="G8" s="18" t="s">
        <v>29</v>
      </c>
      <c r="H8" s="18" t="s">
        <v>13</v>
      </c>
      <c r="I8" s="30" t="s">
        <v>54</v>
      </c>
      <c r="J8" s="20">
        <v>0</v>
      </c>
      <c r="K8" s="21">
        <v>0</v>
      </c>
      <c r="L8" s="21">
        <v>250000</v>
      </c>
      <c r="M8" s="20">
        <f t="shared" ref="M8:M9" si="2">SUM(J8:L8)</f>
        <v>250000</v>
      </c>
      <c r="N8" s="21">
        <f t="shared" ref="N8:N9" si="3">M8*1.25</f>
        <v>312500</v>
      </c>
      <c r="O8" s="21">
        <f>L8*1.1725</f>
        <v>293125</v>
      </c>
      <c r="P8" s="31" t="s">
        <v>14</v>
      </c>
    </row>
    <row r="9" spans="1:16" s="10" customFormat="1" ht="23.25" customHeight="1" x14ac:dyDescent="0.2">
      <c r="A9" s="32"/>
      <c r="B9" s="33"/>
      <c r="C9" s="34" t="s">
        <v>74</v>
      </c>
      <c r="D9" s="35"/>
      <c r="E9" s="35"/>
      <c r="F9" s="35"/>
      <c r="G9" s="35"/>
      <c r="H9" s="36" t="s">
        <v>13</v>
      </c>
      <c r="I9" s="37" t="s">
        <v>75</v>
      </c>
      <c r="J9" s="38">
        <v>0</v>
      </c>
      <c r="K9" s="39">
        <v>0</v>
      </c>
      <c r="L9" s="39">
        <v>20000</v>
      </c>
      <c r="M9" s="38">
        <f t="shared" si="2"/>
        <v>20000</v>
      </c>
      <c r="N9" s="39">
        <f t="shared" si="3"/>
        <v>25000</v>
      </c>
      <c r="O9" s="39">
        <f>L9*1.1725</f>
        <v>23450.000000000004</v>
      </c>
      <c r="P9" s="40"/>
    </row>
    <row r="10" spans="1:16" s="10" customFormat="1" ht="23.25" customHeight="1" x14ac:dyDescent="0.2">
      <c r="A10" s="41"/>
      <c r="B10" s="42"/>
      <c r="C10" s="42"/>
      <c r="D10" s="42"/>
      <c r="E10" s="42"/>
      <c r="F10" s="42"/>
      <c r="G10" s="42"/>
      <c r="H10" s="42">
        <v>42212</v>
      </c>
      <c r="I10" s="43" t="s">
        <v>58</v>
      </c>
      <c r="J10" s="44">
        <f>J11</f>
        <v>0</v>
      </c>
      <c r="K10" s="44">
        <f t="shared" ref="K10:O10" si="4">K11</f>
        <v>0</v>
      </c>
      <c r="L10" s="44">
        <f t="shared" si="4"/>
        <v>50000</v>
      </c>
      <c r="M10" s="44">
        <f t="shared" si="4"/>
        <v>50000</v>
      </c>
      <c r="N10" s="44">
        <f t="shared" si="4"/>
        <v>62500</v>
      </c>
      <c r="O10" s="44">
        <f t="shared" si="4"/>
        <v>58625.000000000007</v>
      </c>
      <c r="P10" s="45"/>
    </row>
    <row r="11" spans="1:16" s="10" customFormat="1" ht="24.75" customHeight="1" x14ac:dyDescent="0.2">
      <c r="A11" s="46" t="s">
        <v>60</v>
      </c>
      <c r="B11" s="33" t="s">
        <v>61</v>
      </c>
      <c r="C11" s="47" t="s">
        <v>38</v>
      </c>
      <c r="D11" s="33"/>
      <c r="E11" s="33"/>
      <c r="F11" s="33"/>
      <c r="G11" s="33"/>
      <c r="H11" s="33" t="s">
        <v>13</v>
      </c>
      <c r="I11" s="47" t="s">
        <v>59</v>
      </c>
      <c r="J11" s="48">
        <v>0</v>
      </c>
      <c r="K11" s="48">
        <v>0</v>
      </c>
      <c r="L11" s="48">
        <v>50000</v>
      </c>
      <c r="M11" s="48">
        <f>SUM(J11:L11)</f>
        <v>50000</v>
      </c>
      <c r="N11" s="49">
        <f>M11*1.25</f>
        <v>62500</v>
      </c>
      <c r="O11" s="39">
        <f>L11*1.1725</f>
        <v>58625.000000000007</v>
      </c>
      <c r="P11" s="31" t="s">
        <v>14</v>
      </c>
    </row>
    <row r="12" spans="1:16" s="10" customFormat="1" ht="24.75" customHeight="1" x14ac:dyDescent="0.2">
      <c r="A12" s="50"/>
      <c r="B12" s="42"/>
      <c r="C12" s="43"/>
      <c r="D12" s="42"/>
      <c r="E12" s="42"/>
      <c r="F12" s="42"/>
      <c r="G12" s="42"/>
      <c r="H12" s="42">
        <v>42231</v>
      </c>
      <c r="I12" s="43" t="s">
        <v>62</v>
      </c>
      <c r="J12" s="44">
        <f>J13</f>
        <v>0</v>
      </c>
      <c r="K12" s="44">
        <f t="shared" ref="K12:O12" si="5">K13</f>
        <v>0</v>
      </c>
      <c r="L12" s="44">
        <f t="shared" si="5"/>
        <v>24000</v>
      </c>
      <c r="M12" s="44">
        <f t="shared" si="5"/>
        <v>24000</v>
      </c>
      <c r="N12" s="44">
        <f t="shared" si="5"/>
        <v>30000</v>
      </c>
      <c r="O12" s="44">
        <f t="shared" si="5"/>
        <v>28140.000000000004</v>
      </c>
      <c r="P12" s="51"/>
    </row>
    <row r="13" spans="1:16" s="10" customFormat="1" ht="24.75" customHeight="1" x14ac:dyDescent="0.2">
      <c r="A13" s="46"/>
      <c r="B13" s="33"/>
      <c r="C13" s="47"/>
      <c r="D13" s="33"/>
      <c r="E13" s="33"/>
      <c r="F13" s="33"/>
      <c r="G13" s="33"/>
      <c r="H13" s="33" t="s">
        <v>13</v>
      </c>
      <c r="I13" s="47" t="s">
        <v>63</v>
      </c>
      <c r="J13" s="48">
        <v>0</v>
      </c>
      <c r="K13" s="48">
        <v>0</v>
      </c>
      <c r="L13" s="85">
        <v>24000</v>
      </c>
      <c r="M13" s="48">
        <f>SUM(J13:L13)</f>
        <v>24000</v>
      </c>
      <c r="N13" s="49">
        <f>M13*1.25</f>
        <v>30000</v>
      </c>
      <c r="O13" s="39">
        <f>L13*1.1725</f>
        <v>28140.000000000004</v>
      </c>
      <c r="P13" s="31"/>
    </row>
    <row r="14" spans="1:16" s="10" customFormat="1" ht="24.75" customHeight="1" x14ac:dyDescent="0.2">
      <c r="A14" s="52"/>
      <c r="B14" s="42"/>
      <c r="C14" s="43"/>
      <c r="D14" s="42"/>
      <c r="E14" s="42"/>
      <c r="F14" s="42"/>
      <c r="G14" s="42"/>
      <c r="H14" s="42">
        <v>42241</v>
      </c>
      <c r="I14" s="43" t="s">
        <v>64</v>
      </c>
      <c r="J14" s="44">
        <f>J15</f>
        <v>0</v>
      </c>
      <c r="K14" s="44">
        <f t="shared" ref="K14:O14" si="6">K15</f>
        <v>0</v>
      </c>
      <c r="L14" s="44">
        <f t="shared" si="6"/>
        <v>50000</v>
      </c>
      <c r="M14" s="44">
        <f t="shared" si="6"/>
        <v>50000</v>
      </c>
      <c r="N14" s="44">
        <f t="shared" si="6"/>
        <v>62500</v>
      </c>
      <c r="O14" s="44">
        <f t="shared" si="6"/>
        <v>62500</v>
      </c>
      <c r="P14" s="51"/>
    </row>
    <row r="15" spans="1:16" s="10" customFormat="1" ht="24.75" customHeight="1" x14ac:dyDescent="0.2">
      <c r="A15" s="46" t="s">
        <v>65</v>
      </c>
      <c r="B15" s="86" t="s">
        <v>66</v>
      </c>
      <c r="C15" s="47" t="s">
        <v>38</v>
      </c>
      <c r="D15" s="33"/>
      <c r="E15" s="33"/>
      <c r="F15" s="33"/>
      <c r="G15" s="33"/>
      <c r="H15" s="33" t="s">
        <v>67</v>
      </c>
      <c r="I15" s="47" t="s">
        <v>68</v>
      </c>
      <c r="J15" s="48">
        <v>0</v>
      </c>
      <c r="K15" s="48">
        <v>0</v>
      </c>
      <c r="L15" s="85">
        <v>50000</v>
      </c>
      <c r="M15" s="48">
        <f>SUM(J15:L15)</f>
        <v>50000</v>
      </c>
      <c r="N15" s="49">
        <f>M15*1.25</f>
        <v>62500</v>
      </c>
      <c r="O15" s="39">
        <f>N15</f>
        <v>62500</v>
      </c>
      <c r="P15" s="31" t="s">
        <v>14</v>
      </c>
    </row>
    <row r="16" spans="1:16" s="10" customFormat="1" ht="24.75" customHeight="1" x14ac:dyDescent="0.2">
      <c r="A16" s="50"/>
      <c r="B16" s="87"/>
      <c r="C16" s="43"/>
      <c r="D16" s="42"/>
      <c r="E16" s="42"/>
      <c r="F16" s="42"/>
      <c r="G16" s="42"/>
      <c r="H16" s="42">
        <v>42621</v>
      </c>
      <c r="I16" s="43" t="s">
        <v>78</v>
      </c>
      <c r="J16" s="44">
        <f>J17</f>
        <v>0</v>
      </c>
      <c r="K16" s="44">
        <f t="shared" ref="K16:O16" si="7">K17</f>
        <v>0</v>
      </c>
      <c r="L16" s="44">
        <f t="shared" si="7"/>
        <v>70000</v>
      </c>
      <c r="M16" s="44">
        <f t="shared" si="7"/>
        <v>70000</v>
      </c>
      <c r="N16" s="44">
        <f t="shared" si="7"/>
        <v>87500</v>
      </c>
      <c r="O16" s="44">
        <f t="shared" si="7"/>
        <v>82075</v>
      </c>
      <c r="P16" s="51"/>
    </row>
    <row r="17" spans="1:17" s="10" customFormat="1" ht="24.75" customHeight="1" x14ac:dyDescent="0.2">
      <c r="A17" s="46" t="s">
        <v>81</v>
      </c>
      <c r="B17" s="86" t="s">
        <v>82</v>
      </c>
      <c r="C17" s="47" t="s">
        <v>38</v>
      </c>
      <c r="D17" s="33"/>
      <c r="E17" s="33"/>
      <c r="F17" s="33"/>
      <c r="G17" s="33"/>
      <c r="H17" s="33" t="s">
        <v>79</v>
      </c>
      <c r="I17" s="47" t="s">
        <v>80</v>
      </c>
      <c r="J17" s="48">
        <v>0</v>
      </c>
      <c r="K17" s="48">
        <v>0</v>
      </c>
      <c r="L17" s="85">
        <v>70000</v>
      </c>
      <c r="M17" s="48">
        <f>SUM(J17:L17)</f>
        <v>70000</v>
      </c>
      <c r="N17" s="49">
        <f>M17*1.25</f>
        <v>87500</v>
      </c>
      <c r="O17" s="39">
        <f>L17*1.1725</f>
        <v>82075</v>
      </c>
      <c r="P17" s="31" t="s">
        <v>14</v>
      </c>
    </row>
    <row r="18" spans="1:17" s="10" customFormat="1" ht="24.75" customHeight="1" x14ac:dyDescent="0.2">
      <c r="A18" s="53"/>
      <c r="B18" s="54"/>
      <c r="C18" s="54"/>
      <c r="D18" s="54"/>
      <c r="E18" s="54"/>
      <c r="F18" s="54"/>
      <c r="G18" s="54"/>
      <c r="H18" s="54">
        <v>42242</v>
      </c>
      <c r="I18" s="55" t="s">
        <v>24</v>
      </c>
      <c r="J18" s="56">
        <f>SUM(J19:J23)</f>
        <v>0</v>
      </c>
      <c r="K18" s="56">
        <f t="shared" ref="K18:O18" si="8">SUM(K19:K23)</f>
        <v>2195000</v>
      </c>
      <c r="L18" s="56">
        <f t="shared" si="8"/>
        <v>-900000</v>
      </c>
      <c r="M18" s="56">
        <f t="shared" si="8"/>
        <v>1295000</v>
      </c>
      <c r="N18" s="56">
        <f t="shared" si="8"/>
        <v>1618750</v>
      </c>
      <c r="O18" s="56">
        <f t="shared" si="8"/>
        <v>1432500</v>
      </c>
      <c r="P18" s="57"/>
      <c r="Q18" s="58"/>
    </row>
    <row r="19" spans="1:17" s="10" customFormat="1" ht="24.75" customHeight="1" x14ac:dyDescent="0.2">
      <c r="A19" s="59" t="s">
        <v>26</v>
      </c>
      <c r="B19" s="19" t="s">
        <v>27</v>
      </c>
      <c r="C19" s="18" t="s">
        <v>18</v>
      </c>
      <c r="D19" s="18" t="s">
        <v>12</v>
      </c>
      <c r="E19" s="18" t="s">
        <v>16</v>
      </c>
      <c r="F19" s="60" t="s">
        <v>28</v>
      </c>
      <c r="G19" s="18" t="s">
        <v>29</v>
      </c>
      <c r="H19" s="18" t="s">
        <v>31</v>
      </c>
      <c r="I19" s="19" t="s">
        <v>25</v>
      </c>
      <c r="J19" s="20">
        <v>0</v>
      </c>
      <c r="K19" s="20">
        <v>500000</v>
      </c>
      <c r="L19" s="20">
        <v>0</v>
      </c>
      <c r="M19" s="20">
        <f t="shared" ref="M19:M23" si="9">SUM(J19:L19)</f>
        <v>500000</v>
      </c>
      <c r="N19" s="21">
        <f t="shared" ref="N19:N23" si="10">M19*1.25</f>
        <v>625000</v>
      </c>
      <c r="O19" s="21">
        <f>N19</f>
        <v>625000</v>
      </c>
      <c r="P19" s="61" t="s">
        <v>30</v>
      </c>
    </row>
    <row r="20" spans="1:17" s="10" customFormat="1" ht="21.75" customHeight="1" x14ac:dyDescent="0.2">
      <c r="A20" s="62" t="s">
        <v>33</v>
      </c>
      <c r="B20" s="30" t="s">
        <v>34</v>
      </c>
      <c r="C20" s="18" t="s">
        <v>18</v>
      </c>
      <c r="D20" s="18" t="s">
        <v>12</v>
      </c>
      <c r="E20" s="18" t="s">
        <v>16</v>
      </c>
      <c r="F20" s="60" t="s">
        <v>77</v>
      </c>
      <c r="G20" s="18" t="s">
        <v>29</v>
      </c>
      <c r="H20" s="18" t="s">
        <v>39</v>
      </c>
      <c r="I20" s="30" t="s">
        <v>32</v>
      </c>
      <c r="J20" s="20">
        <v>0</v>
      </c>
      <c r="K20" s="20">
        <v>700000</v>
      </c>
      <c r="L20" s="20">
        <v>0</v>
      </c>
      <c r="M20" s="20">
        <f t="shared" si="9"/>
        <v>700000</v>
      </c>
      <c r="N20" s="21">
        <f t="shared" si="10"/>
        <v>875000</v>
      </c>
      <c r="O20" s="21">
        <f>M20</f>
        <v>700000</v>
      </c>
      <c r="P20" s="31" t="s">
        <v>14</v>
      </c>
    </row>
    <row r="21" spans="1:17" s="10" customFormat="1" ht="25.5" customHeight="1" x14ac:dyDescent="0.2">
      <c r="A21" s="63" t="s">
        <v>36</v>
      </c>
      <c r="B21" s="47" t="s">
        <v>37</v>
      </c>
      <c r="C21" s="47" t="s">
        <v>38</v>
      </c>
      <c r="D21" s="33"/>
      <c r="E21" s="33"/>
      <c r="F21" s="33"/>
      <c r="G21" s="33"/>
      <c r="H21" s="33" t="s">
        <v>39</v>
      </c>
      <c r="I21" s="47" t="s">
        <v>35</v>
      </c>
      <c r="J21" s="38">
        <v>0</v>
      </c>
      <c r="K21" s="38">
        <v>45000</v>
      </c>
      <c r="L21" s="38">
        <v>0</v>
      </c>
      <c r="M21" s="20">
        <f t="shared" si="9"/>
        <v>45000</v>
      </c>
      <c r="N21" s="39">
        <f t="shared" si="10"/>
        <v>56250</v>
      </c>
      <c r="O21" s="21">
        <f t="shared" ref="O21" si="11">M21</f>
        <v>45000</v>
      </c>
      <c r="P21" s="31" t="s">
        <v>14</v>
      </c>
    </row>
    <row r="22" spans="1:17" s="10" customFormat="1" ht="25.5" customHeight="1" x14ac:dyDescent="0.2">
      <c r="A22" s="63" t="s">
        <v>55</v>
      </c>
      <c r="B22" s="47" t="s">
        <v>56</v>
      </c>
      <c r="C22" s="47" t="s">
        <v>38</v>
      </c>
      <c r="D22" s="33"/>
      <c r="E22" s="33"/>
      <c r="F22" s="33"/>
      <c r="G22" s="33"/>
      <c r="H22" s="33" t="s">
        <v>31</v>
      </c>
      <c r="I22" s="47" t="s">
        <v>57</v>
      </c>
      <c r="J22" s="38">
        <v>0</v>
      </c>
      <c r="K22" s="38">
        <v>0</v>
      </c>
      <c r="L22" s="38">
        <v>50000</v>
      </c>
      <c r="M22" s="20">
        <f t="shared" si="9"/>
        <v>50000</v>
      </c>
      <c r="N22" s="39">
        <f t="shared" si="10"/>
        <v>62500</v>
      </c>
      <c r="O22" s="21">
        <f>N22</f>
        <v>62500</v>
      </c>
      <c r="P22" s="31" t="s">
        <v>14</v>
      </c>
    </row>
    <row r="23" spans="1:17" s="10" customFormat="1" ht="25.5" customHeight="1" x14ac:dyDescent="0.2">
      <c r="A23" s="63"/>
      <c r="B23" s="47" t="s">
        <v>45</v>
      </c>
      <c r="C23" s="18" t="s">
        <v>18</v>
      </c>
      <c r="D23" s="33" t="s">
        <v>12</v>
      </c>
      <c r="E23" s="18" t="s">
        <v>16</v>
      </c>
      <c r="F23" s="33" t="s">
        <v>46</v>
      </c>
      <c r="G23" s="33" t="s">
        <v>29</v>
      </c>
      <c r="H23" s="33" t="s">
        <v>39</v>
      </c>
      <c r="I23" s="47" t="s">
        <v>43</v>
      </c>
      <c r="J23" s="38">
        <v>0</v>
      </c>
      <c r="K23" s="38">
        <v>950000</v>
      </c>
      <c r="L23" s="38">
        <v>-950000</v>
      </c>
      <c r="M23" s="20">
        <f t="shared" si="9"/>
        <v>0</v>
      </c>
      <c r="N23" s="39">
        <f t="shared" si="10"/>
        <v>0</v>
      </c>
      <c r="O23" s="21">
        <f>M23</f>
        <v>0</v>
      </c>
      <c r="P23" s="31" t="s">
        <v>44</v>
      </c>
    </row>
    <row r="24" spans="1:17" ht="24.95" customHeight="1" x14ac:dyDescent="0.2">
      <c r="A24" s="64"/>
      <c r="B24" s="65"/>
      <c r="C24" s="66"/>
      <c r="D24" s="66"/>
      <c r="E24" s="66"/>
      <c r="F24" s="66"/>
      <c r="G24" s="66"/>
      <c r="H24" s="66">
        <v>45111</v>
      </c>
      <c r="I24" s="67" t="s">
        <v>22</v>
      </c>
      <c r="J24" s="68">
        <f>SUM(J25:J26)</f>
        <v>2040000</v>
      </c>
      <c r="K24" s="68">
        <f t="shared" ref="K24:O24" si="12">SUM(K25:K26)</f>
        <v>-640000</v>
      </c>
      <c r="L24" s="68">
        <f t="shared" si="12"/>
        <v>800000</v>
      </c>
      <c r="M24" s="68">
        <f t="shared" si="12"/>
        <v>2200000</v>
      </c>
      <c r="N24" s="68">
        <f t="shared" si="12"/>
        <v>2750000</v>
      </c>
      <c r="O24" s="68">
        <f t="shared" si="12"/>
        <v>2579500</v>
      </c>
      <c r="P24" s="69"/>
    </row>
    <row r="25" spans="1:17" ht="24.95" customHeight="1" x14ac:dyDescent="0.2">
      <c r="A25" s="70"/>
      <c r="B25" s="19" t="s">
        <v>20</v>
      </c>
      <c r="C25" s="18" t="s">
        <v>18</v>
      </c>
      <c r="D25" s="18" t="s">
        <v>12</v>
      </c>
      <c r="E25" s="18" t="s">
        <v>16</v>
      </c>
      <c r="F25" s="18" t="s">
        <v>19</v>
      </c>
      <c r="G25" s="18"/>
      <c r="H25" s="18" t="s">
        <v>13</v>
      </c>
      <c r="I25" s="19" t="s">
        <v>21</v>
      </c>
      <c r="J25" s="21">
        <v>2040000</v>
      </c>
      <c r="K25" s="21">
        <v>-2040000</v>
      </c>
      <c r="L25" s="21">
        <v>0</v>
      </c>
      <c r="M25" s="21">
        <f t="shared" ref="M25:M26" si="13">SUM(J25:L25)</f>
        <v>0</v>
      </c>
      <c r="N25" s="21">
        <f t="shared" ref="N25:N26" si="14">M25*1.25</f>
        <v>0</v>
      </c>
      <c r="O25" s="21">
        <f>N25</f>
        <v>0</v>
      </c>
      <c r="P25" s="31" t="s">
        <v>14</v>
      </c>
    </row>
    <row r="26" spans="1:17" ht="24.95" customHeight="1" x14ac:dyDescent="0.2">
      <c r="A26" s="71" t="s">
        <v>40</v>
      </c>
      <c r="B26" s="72" t="s">
        <v>41</v>
      </c>
      <c r="C26" s="18" t="s">
        <v>18</v>
      </c>
      <c r="D26" s="73" t="s">
        <v>12</v>
      </c>
      <c r="E26" s="73" t="s">
        <v>16</v>
      </c>
      <c r="F26" s="73" t="s">
        <v>76</v>
      </c>
      <c r="G26" s="73"/>
      <c r="H26" s="18" t="s">
        <v>13</v>
      </c>
      <c r="I26" s="74" t="s">
        <v>42</v>
      </c>
      <c r="J26" s="75">
        <v>0</v>
      </c>
      <c r="K26" s="75">
        <v>1400000</v>
      </c>
      <c r="L26" s="75">
        <v>800000</v>
      </c>
      <c r="M26" s="21">
        <f t="shared" si="13"/>
        <v>2200000</v>
      </c>
      <c r="N26" s="75">
        <f t="shared" si="14"/>
        <v>2750000</v>
      </c>
      <c r="O26" s="75">
        <f>M26*1.1725</f>
        <v>2579500</v>
      </c>
      <c r="P26" s="31" t="s">
        <v>14</v>
      </c>
    </row>
    <row r="27" spans="1:17" ht="24.95" customHeight="1" thickBot="1" x14ac:dyDescent="0.25">
      <c r="A27" s="76"/>
      <c r="B27" s="77"/>
      <c r="C27" s="78"/>
      <c r="D27" s="78"/>
      <c r="E27" s="79"/>
      <c r="F27" s="78"/>
      <c r="G27" s="78"/>
      <c r="H27" s="79"/>
      <c r="I27" s="80" t="s">
        <v>0</v>
      </c>
      <c r="J27" s="81">
        <f>J24+J18+J16+J14+J12+J10+J7+J5</f>
        <v>2040000</v>
      </c>
      <c r="K27" s="81">
        <f t="shared" ref="K27:O27" si="15">K24+K18+K16+K14+K12+K10+K7+K5</f>
        <v>1555000</v>
      </c>
      <c r="L27" s="81">
        <f>L24+L18+L16+L14+L12+L10+L7+L5</f>
        <v>814000</v>
      </c>
      <c r="M27" s="81">
        <f t="shared" si="15"/>
        <v>4409000</v>
      </c>
      <c r="N27" s="81">
        <f t="shared" si="15"/>
        <v>5511250</v>
      </c>
      <c r="O27" s="81">
        <f t="shared" si="15"/>
        <v>5087540</v>
      </c>
      <c r="P27" s="82"/>
    </row>
    <row r="28" spans="1:17" ht="12.75" thickTop="1" x14ac:dyDescent="0.2"/>
    <row r="31" spans="1:17" x14ac:dyDescent="0.2">
      <c r="O31" s="83"/>
    </row>
  </sheetData>
  <mergeCells count="1">
    <mergeCell ref="B2:P2"/>
  </mergeCells>
  <pageMargins left="0.70866141732283472" right="0.70866141732283472" top="0.35433070866141736" bottom="0.35433070866141736" header="0.11811023622047245" footer="0.11811023622047245"/>
  <pageSetup paperSize="9" scale="51" fitToHeight="0" orientation="landscape" r:id="rId1"/>
  <headerFooter>
    <oddHeader>&amp;L&amp;"-,Uobičajeno"&amp;11Upravno vijeće
17.12.2019.&amp;C&amp;"-,Uobičajeno"&amp;11Plan nabave dugotrajne nefinancijske imovine za 2019. godinu - II. Rebalans &amp;R&amp;"-,Uobičajeno"&amp;11 29. sjednca
Točka 3. Dnevnog reda</oddHeader>
    <oddFooter>&amp;L&amp;"-,Uobičajeno"&amp;11Nastavni zavod za javno zdravstvo "Dr. Andrija Štampar"&amp;C&amp;F&amp;R&amp;P/&amp;N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758BF8-662D-49A9-80DC-3630D43A9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CFAFF0-F60F-4EC7-933F-D6383F926960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03d24e22-eef8-4b30-952a-8ab5e9aeaf1d"/>
  </ds:schemaRefs>
</ds:datastoreItem>
</file>

<file path=customXml/itemProps3.xml><?xml version="1.0" encoding="utf-8"?>
<ds:datastoreItem xmlns:ds="http://schemas.openxmlformats.org/officeDocument/2006/customXml" ds:itemID="{C136DB15-FA79-4397-AF64-AB225F7877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2019 - II. Rebalans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2019-02-27T17:15:54Z</cp:lastPrinted>
  <dcterms:created xsi:type="dcterms:W3CDTF">2013-12-12T13:21:36Z</dcterms:created>
  <dcterms:modified xsi:type="dcterms:W3CDTF">2019-12-13T12:27:23Z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