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zabramovic\Desktop\"/>
    </mc:Choice>
  </mc:AlternateContent>
  <xr:revisionPtr revIDLastSave="0" documentId="13_ncr:1_{4536FEAA-E506-4E7A-9A6E-09DC2B3502F0}" xr6:coauthVersionLast="44" xr6:coauthVersionMax="44" xr10:uidLastSave="{00000000-0000-0000-0000-000000000000}"/>
  <bookViews>
    <workbookView xWindow="-120" yWindow="-120" windowWidth="29040" windowHeight="15840" tabRatio="605" xr2:uid="{00000000-000D-0000-FFFF-FFFF00000000}"/>
  </bookViews>
  <sheets>
    <sheet name="Registar ugovora 2018." sheetId="1" r:id="rId1"/>
  </sheets>
  <definedNames>
    <definedName name="_xlnm.Print_Area" localSheetId="0">'Registar ugovora 2018.'!$A:$P</definedName>
    <definedName name="_xlnm.Print_Titles" localSheetId="0">'Registar ugovora 2018.'!$1:$1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1" l="1"/>
  <c r="M29" i="1" l="1"/>
  <c r="M107" i="1" l="1"/>
  <c r="M129" i="1" l="1"/>
  <c r="N129" i="1" s="1"/>
  <c r="M120" i="1"/>
  <c r="N120" i="1"/>
  <c r="N130" i="1" l="1"/>
  <c r="N121" i="1" l="1"/>
  <c r="N144" i="1"/>
  <c r="N131" i="1" l="1"/>
  <c r="N128" i="1"/>
  <c r="N147" i="1"/>
  <c r="N146" i="1"/>
  <c r="N145" i="1"/>
  <c r="N143" i="1"/>
  <c r="N142" i="1"/>
  <c r="N138" i="1"/>
  <c r="N139" i="1"/>
  <c r="N140" i="1"/>
  <c r="N141" i="1"/>
  <c r="N134" i="1"/>
  <c r="N135" i="1"/>
  <c r="N136" i="1"/>
  <c r="N137" i="1"/>
  <c r="N133" i="1"/>
  <c r="N132" i="1"/>
  <c r="N125" i="1"/>
  <c r="N124" i="1"/>
  <c r="N123" i="1"/>
  <c r="N122" i="1"/>
  <c r="N116" i="1" l="1"/>
  <c r="N115" i="1"/>
  <c r="N99" i="1" l="1"/>
  <c r="N68" i="1"/>
  <c r="N105" i="1" l="1"/>
  <c r="N107" i="1" l="1"/>
  <c r="M101" i="1" l="1"/>
  <c r="M85" i="1" l="1"/>
  <c r="M75" i="1" l="1"/>
  <c r="N102" i="1" l="1"/>
  <c r="M74" i="1" l="1"/>
  <c r="N98" i="1" l="1"/>
  <c r="N83" i="1"/>
  <c r="M78" i="1"/>
  <c r="M77" i="1"/>
  <c r="N76" i="1"/>
  <c r="N80" i="1"/>
  <c r="N81" i="1"/>
  <c r="N77" i="1"/>
  <c r="N78" i="1"/>
  <c r="N79" i="1"/>
  <c r="N82" i="1"/>
  <c r="N89" i="1"/>
  <c r="N92" i="1"/>
  <c r="N91" i="1" l="1"/>
  <c r="N94" i="1"/>
  <c r="N95" i="1"/>
  <c r="N93" i="1" l="1"/>
  <c r="N96" i="1"/>
  <c r="N97" i="1"/>
  <c r="N87" i="1"/>
  <c r="N88" i="1"/>
  <c r="N86" i="1"/>
  <c r="N73" i="1"/>
  <c r="N71" i="1" l="1"/>
  <c r="N69" i="1"/>
  <c r="N67" i="1"/>
  <c r="N109" i="1" l="1"/>
  <c r="N3" i="1" l="1"/>
  <c r="M63" i="1" l="1"/>
  <c r="N72" i="1"/>
  <c r="N66" i="1" l="1"/>
  <c r="K108" i="1"/>
  <c r="N108" i="1"/>
  <c r="N28" i="1" l="1"/>
  <c r="N60" i="1"/>
  <c r="N65" i="1"/>
  <c r="N63" i="1"/>
  <c r="N100" i="1" l="1"/>
  <c r="N104" i="1"/>
  <c r="N103" i="1"/>
  <c r="N59" i="1"/>
  <c r="N58" i="1" l="1"/>
  <c r="N57" i="1"/>
  <c r="N56" i="1"/>
  <c r="N55" i="1" l="1"/>
  <c r="N50" i="1"/>
  <c r="M49" i="1"/>
  <c r="N49" i="1" s="1"/>
  <c r="N48" i="1"/>
  <c r="N47" i="1"/>
  <c r="N46" i="1" l="1"/>
  <c r="N41" i="1"/>
  <c r="N42" i="1"/>
  <c r="N37" i="1"/>
  <c r="N38" i="1"/>
  <c r="N39" i="1"/>
  <c r="N40" i="1"/>
  <c r="N32" i="1"/>
  <c r="N33" i="1"/>
  <c r="N34" i="1"/>
  <c r="N35" i="1"/>
  <c r="N36" i="1"/>
  <c r="N31" i="1"/>
  <c r="N25" i="1" l="1"/>
  <c r="N24" i="1"/>
  <c r="N23" i="1" l="1"/>
  <c r="N21" i="1" l="1"/>
  <c r="N22" i="1"/>
  <c r="N20" i="1"/>
  <c r="N5" i="1"/>
  <c r="N14" i="1"/>
  <c r="N15" i="1"/>
  <c r="N61" i="1"/>
  <c r="N16" i="1" l="1"/>
  <c r="N11" i="1" l="1"/>
  <c r="N10" i="1"/>
  <c r="N8" i="1"/>
  <c r="N6" i="1"/>
  <c r="N45" i="1" l="1"/>
  <c r="N43" i="1"/>
  <c r="N44" i="1"/>
  <c r="N30" i="1"/>
  <c r="M52" i="1"/>
  <c r="N51" i="1"/>
  <c r="N27" i="1"/>
  <c r="M27" i="1" s="1"/>
  <c r="M19" i="1"/>
  <c r="M18" i="1"/>
  <c r="M13" i="1"/>
  <c r="M17" i="1"/>
  <c r="M12" i="1"/>
  <c r="M7" i="1"/>
  <c r="M4" i="1"/>
  <c r="M2" i="1"/>
  <c r="N126" i="1" l="1"/>
  <c r="N119" i="1"/>
  <c r="N118" i="1"/>
  <c r="N117" i="1"/>
  <c r="N110" i="1"/>
  <c r="N106" i="1"/>
  <c r="K85" i="1"/>
  <c r="N84" i="1"/>
  <c r="K105" i="1"/>
  <c r="K7" i="1" l="1"/>
  <c r="K147" i="1" l="1"/>
  <c r="K146" i="1"/>
  <c r="K145" i="1"/>
  <c r="K144" i="1"/>
  <c r="K143" i="1"/>
  <c r="K142" i="1"/>
  <c r="K141" i="1"/>
  <c r="K140" i="1"/>
  <c r="K139" i="1"/>
  <c r="K138" i="1"/>
  <c r="K137" i="1"/>
  <c r="K136" i="1"/>
  <c r="K134" i="1"/>
  <c r="K133" i="1"/>
  <c r="K132" i="1"/>
  <c r="K131" i="1"/>
  <c r="K130" i="1"/>
  <c r="K129" i="1"/>
  <c r="K128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N70" i="1" l="1"/>
  <c r="N90" i="1"/>
  <c r="N62" i="1"/>
  <c r="N26" i="1"/>
  <c r="K110" i="1" l="1"/>
  <c r="K109" i="1" l="1"/>
  <c r="K107" i="1" l="1"/>
  <c r="K106" i="1" l="1"/>
  <c r="K104" i="1" l="1"/>
  <c r="K103" i="1" l="1"/>
  <c r="K100" i="1" l="1"/>
  <c r="K102" i="1" l="1"/>
  <c r="K101" i="1"/>
  <c r="K99" i="1" l="1"/>
  <c r="K96" i="1" l="1"/>
  <c r="K87" i="1" l="1"/>
  <c r="K97" i="1" l="1"/>
  <c r="K86" i="1" l="1"/>
  <c r="K94" i="1" l="1"/>
  <c r="K93" i="1"/>
  <c r="K91" i="1"/>
  <c r="K92" i="1"/>
  <c r="K90" i="1" l="1"/>
  <c r="K88" i="1"/>
  <c r="K84" i="1" l="1"/>
  <c r="K83" i="1" l="1"/>
  <c r="K82" i="1" l="1"/>
  <c r="K81" i="1"/>
  <c r="K80" i="1"/>
  <c r="K79" i="1"/>
  <c r="K76" i="1"/>
  <c r="K78" i="1" l="1"/>
  <c r="K77" i="1"/>
  <c r="K74" i="1" l="1"/>
  <c r="K73" i="1" l="1"/>
  <c r="K69" i="1"/>
  <c r="K63" i="1"/>
  <c r="K71" i="1" l="1"/>
  <c r="K70" i="1"/>
  <c r="K72" i="1" l="1"/>
  <c r="K68" i="1" l="1"/>
  <c r="K67" i="1"/>
  <c r="K66" i="1"/>
  <c r="K54" i="1" l="1"/>
  <c r="K53" i="1"/>
  <c r="K52" i="1" l="1"/>
  <c r="K51" i="1"/>
  <c r="K65" i="1" l="1"/>
  <c r="K64" i="1" l="1"/>
  <c r="K50" i="1" l="1"/>
  <c r="K49" i="1"/>
  <c r="K48" i="1"/>
  <c r="K47" i="1"/>
  <c r="K59" i="1"/>
  <c r="K58" i="1"/>
  <c r="K57" i="1"/>
  <c r="K56" i="1"/>
  <c r="K55" i="1"/>
  <c r="K62" i="1" l="1"/>
  <c r="K46" i="1" l="1"/>
  <c r="K45" i="1" l="1"/>
  <c r="K44" i="1" l="1"/>
  <c r="K43" i="1"/>
  <c r="K42" i="1" l="1"/>
  <c r="K41" i="1"/>
  <c r="K40" i="1"/>
  <c r="K39" i="1"/>
  <c r="K38" i="1"/>
  <c r="K37" i="1"/>
  <c r="K36" i="1"/>
  <c r="K35" i="1"/>
  <c r="K34" i="1"/>
  <c r="K33" i="1"/>
  <c r="K32" i="1"/>
  <c r="K31" i="1"/>
  <c r="K30" i="1" l="1"/>
  <c r="K29" i="1" l="1"/>
  <c r="K27" i="1" l="1"/>
  <c r="K19" i="1"/>
  <c r="K25" i="1" l="1"/>
  <c r="K24" i="1"/>
  <c r="K28" i="1" l="1"/>
  <c r="K23" i="1" l="1"/>
  <c r="K22" i="1"/>
  <c r="K21" i="1"/>
  <c r="K20" i="1"/>
  <c r="K15" i="1"/>
  <c r="K14" i="1"/>
  <c r="K26" i="1" l="1"/>
  <c r="K16" i="1" l="1"/>
  <c r="K13" i="1"/>
  <c r="K12" i="1"/>
  <c r="K18" i="1" l="1"/>
  <c r="K17" i="1" l="1"/>
  <c r="K10" i="1" l="1"/>
  <c r="M54" i="1"/>
  <c r="M53" i="1"/>
</calcChain>
</file>

<file path=xl/sharedStrings.xml><?xml version="1.0" encoding="utf-8"?>
<sst xmlns="http://schemas.openxmlformats.org/spreadsheetml/2006/main" count="1243" uniqueCount="749">
  <si>
    <t>Evidencijski broj nabave</t>
  </si>
  <si>
    <t>R.broj</t>
  </si>
  <si>
    <t>Predmet ugovora</t>
  </si>
  <si>
    <t>Broj objave</t>
  </si>
  <si>
    <t xml:space="preserve">1. </t>
  </si>
  <si>
    <t>Vrsta provedenog postupka</t>
  </si>
  <si>
    <t>CPV oznaka</t>
  </si>
  <si>
    <t>Naziv ugovoratelja (i podugovaratelja ako postoje)</t>
  </si>
  <si>
    <t>Iznos bez PDV-a na koji je ugovor/OS sklopljen</t>
  </si>
  <si>
    <t>Datum sklapanja ugovora/OS i rok na koji je ugovor sklopljen</t>
  </si>
  <si>
    <t>Datum kada je ugovor/OS izvršen u cjelosti (ili navod o raskidu)</t>
  </si>
  <si>
    <t>Ukupni isplaćeni iznos ugovaratelju s PDV-om</t>
  </si>
  <si>
    <t>Obrazloženje ako je iznos koji je plaćen ugoovratelju veći od ugovorenog iznosa, odnosno razlozi zbog koji je ugovor/OS raskinut</t>
  </si>
  <si>
    <t>Napomena</t>
  </si>
  <si>
    <t>Održavanje postrojenja za neutralizaciju otpadnih tehnoloških voda i sustava za pripremu voda, ev.ug. 12/2018</t>
  </si>
  <si>
    <t>BN-17-2017</t>
  </si>
  <si>
    <t>90420000-7 USLUGE OBRADE OTPADNIH VODA</t>
  </si>
  <si>
    <t>Jednostavna nabava</t>
  </si>
  <si>
    <t>NIROSTA d.o.o.</t>
  </si>
  <si>
    <t xml:space="preserve">2. </t>
  </si>
  <si>
    <t>Krv i krvni pripravci, ev.ug. 14/2018</t>
  </si>
  <si>
    <t>BN-18-2017</t>
  </si>
  <si>
    <t>33141000 JEDNOKRATNI NEKEMIJSKI POTROŠNI MATERIJAL I HEMATOLOŠKI POTROŠNI MATERIJAL</t>
  </si>
  <si>
    <t>IMUNOLOŠKI ZAVOD</t>
  </si>
  <si>
    <t>3.</t>
  </si>
  <si>
    <t>Usluge izrade vizualne komunikacije i ostalo, ev.ug: 19/2018</t>
  </si>
  <si>
    <t>BN-20-2017</t>
  </si>
  <si>
    <t>30192000-1 UREDSKE POTREPŠTINE</t>
  </si>
  <si>
    <t xml:space="preserve">BIROMAT d.o.o. </t>
  </si>
  <si>
    <t>4.</t>
  </si>
  <si>
    <t>Tehnički plinovi, ev.ug. 18/2018</t>
  </si>
  <si>
    <t>EMV-21-2017</t>
  </si>
  <si>
    <t>24110000-8 INDUSTRIJSKI/TEHNIČKI PLINOVI</t>
  </si>
  <si>
    <t>2017/S 0F2-0022001</t>
  </si>
  <si>
    <t>Otvoreni postupak javne nabave</t>
  </si>
  <si>
    <t xml:space="preserve">MESSER CROATIA PLIN d.o.o. </t>
  </si>
  <si>
    <t>5.</t>
  </si>
  <si>
    <t>Umjeravanje mjerila volumena</t>
  </si>
  <si>
    <t>Narudžbenica broj 83</t>
  </si>
  <si>
    <t>SARTORIUS CROATIA LIBRA ELEKTRONIK d.o.o.</t>
  </si>
  <si>
    <t>MS/MS  detektor za postojeći LC sustav, ev.ug. 25/2018.</t>
  </si>
  <si>
    <t>EMV-25-2017</t>
  </si>
  <si>
    <t>38430000-8 APARATI ZA DETEKCIJU I ANALIZU</t>
  </si>
  <si>
    <t>2017/S 0F2-0025151</t>
  </si>
  <si>
    <t>SHIMADZU d.o.o.</t>
  </si>
  <si>
    <t>Potrošni materijal za prevenciju ovisnosti, Grupa 1. Test pločice za kvalitativno određivanje metabolita droge u urinu, ev.ug. 24/2018 (II. godišnji ugovor)</t>
  </si>
  <si>
    <t>EMV-07-2016</t>
  </si>
  <si>
    <t>33695000-8 SVI DRUGI PROIZVODI KOJI SE NE RABE ZA LIJEČENJE</t>
  </si>
  <si>
    <t>2016/S 002-0018640</t>
  </si>
  <si>
    <t xml:space="preserve">Otvoreni postupak javne nabave s ciljem sklapanja okvirnog sporazuma s jednim gospodarskim subjektom na razdoblje od dvije godine </t>
  </si>
  <si>
    <t xml:space="preserve">BOMI LAB d.o.o. </t>
  </si>
  <si>
    <t>6.</t>
  </si>
  <si>
    <t>7.</t>
  </si>
  <si>
    <t>8.</t>
  </si>
  <si>
    <t>Potrošni materijal za prevenciju ovisnosti, Grupa 2. Testovi za brzu dijagnostiku HIV-a i hepatitisa C, ev.ug. 29/2018 (II. godišnji ugovor)</t>
  </si>
  <si>
    <t>ARENDA d.o.o.</t>
  </si>
  <si>
    <t>Radna i zaštitna odjeća za rad u zatvorenom, ev.ug. 30/2018</t>
  </si>
  <si>
    <t>BN-15-2017</t>
  </si>
  <si>
    <t>18110000-3 RADNA ODJEĆA</t>
  </si>
  <si>
    <t>URIHO</t>
  </si>
  <si>
    <t>22.01.2018. jednokratna isporuka</t>
  </si>
  <si>
    <t>9.</t>
  </si>
  <si>
    <t>10.</t>
  </si>
  <si>
    <t>Radna i zaštitna obuća za rad u zatvorenom, ev.ug. 31/2018</t>
  </si>
  <si>
    <t>BN-16-2017</t>
  </si>
  <si>
    <t>18830000-6 ZAŠTITNA OBUĆA</t>
  </si>
  <si>
    <t>11.</t>
  </si>
  <si>
    <t>Umjeravanje mjerila temperature</t>
  </si>
  <si>
    <t>DIV LABORATORIJ d.o.o.</t>
  </si>
  <si>
    <t>Narudžbenica broj 184</t>
  </si>
  <si>
    <t>12.</t>
  </si>
  <si>
    <t>Uredske stolice</t>
  </si>
  <si>
    <t>Narudžbenica broj 182</t>
  </si>
  <si>
    <t>MEDIA d.o.o.</t>
  </si>
  <si>
    <t>Grafičke i tiskarske usluge, Grupa 2. Priručnik za tečaj higijenskog minimuma, ev.ug. 35/2018</t>
  </si>
  <si>
    <t>EMV-16-2017</t>
  </si>
  <si>
    <t>79800000-2 TISKANJE I S TIM POVEZANE USLUGE</t>
  </si>
  <si>
    <t>2017/S 0F2-0016880</t>
  </si>
  <si>
    <t xml:space="preserve">KERSCHOFFSET ZAGREB d.o.o. </t>
  </si>
  <si>
    <t>Grafičke i tiskarske usluge, Grupa 3. Tisak knjiga, brošura, letaka i ostalog, ev.ug. 36/2018</t>
  </si>
  <si>
    <t>Grafičke i tiskarske usluge, Grupa 1. Tisak obrazaca i tiskanica, ev.ug. 41/2018</t>
  </si>
  <si>
    <t xml:space="preserve">SVILAN d.o.o. </t>
  </si>
  <si>
    <t>15.</t>
  </si>
  <si>
    <t>13.</t>
  </si>
  <si>
    <t>14.</t>
  </si>
  <si>
    <t>Redomat za potrebe prijema uzoraka u HE Črnomerec</t>
  </si>
  <si>
    <t>Narudžbenica broj 224</t>
  </si>
  <si>
    <t>CAMELOT SISTEMI d.o.o.</t>
  </si>
  <si>
    <t>07.02.2018. Jednokratna isporuka</t>
  </si>
  <si>
    <t>02.02.2018. Sukcesivno tijekom godine</t>
  </si>
  <si>
    <t>02.02.2018. Jednokratna isporuka</t>
  </si>
  <si>
    <t>Potrošni materijal, testovi i ostalo za mikrobiologiju, Grupa 5. Aglutinacijski testovi, ev.ug. 39/2018</t>
  </si>
  <si>
    <t>EMV-14-2017</t>
  </si>
  <si>
    <t>33696000-5 REAGENSI I KONTRASTNA SREDSTVA</t>
  </si>
  <si>
    <t>2017/S 0F2-0018574</t>
  </si>
  <si>
    <t>Potrošni materijal, testovi i ostalo za mikrobiologiju, Grupa 6. Kitovi za molekularnu detekciju patogena i pribor, ev.ug. 40/2018</t>
  </si>
  <si>
    <t>16.</t>
  </si>
  <si>
    <t>17.</t>
  </si>
  <si>
    <t>Potrošni materijal, testovi i ostalo za mikrobiologiju, Grupa 2. Testovi za mikoplazme, ev.ug. 53/2018</t>
  </si>
  <si>
    <t xml:space="preserve">A&amp;B d.o.o. </t>
  </si>
  <si>
    <t>Potrošni materijal, testovi i ostalo za mikrobiologiju, Grupa 4. Logaritamski testovi osjetljivosti - E testovi, ev.ug. 54/2018</t>
  </si>
  <si>
    <t>Potrošni materijal, testovi i ostalo za mikrobiologiju, Grupa 8. API testovi i reagensi, ev.ug. 55/2018</t>
  </si>
  <si>
    <t>Potrošni materijal, testovi i ostalo za mikrobiologiju, Grupa 9. Test za dokaz Adeno i Rota virusa, ev.ug. 56/2018</t>
  </si>
  <si>
    <t>Zaštićeni obrasci, ev.ug. 62/2018</t>
  </si>
  <si>
    <t>EMV-27-2017</t>
  </si>
  <si>
    <t>22820000 OBRASCI</t>
  </si>
  <si>
    <t>Pregovarački postupak javne nabave bez prethodne objave poziva na nadmetanje</t>
  </si>
  <si>
    <t xml:space="preserve">NARODNE NOVINE d.d. </t>
  </si>
  <si>
    <t xml:space="preserve">SOPEX d.o.o. </t>
  </si>
  <si>
    <t>Potrošni materijal, testovi i ostalo za mikrobiologiju, Grupa 7. Referentni bakterijski sojevi, ev.ug. 66/2018</t>
  </si>
  <si>
    <t xml:space="preserve">BIOGNOST d.o.o. </t>
  </si>
  <si>
    <t>Potrošni tehnički i elektromaterijal, ev.ug. 67/2018.</t>
  </si>
  <si>
    <t>BN-19-2017</t>
  </si>
  <si>
    <t>44400000-4 RAZNI IZRAĐENI PROIZVODI I SRODNI ARTIKLI</t>
  </si>
  <si>
    <t xml:space="preserve">TEHNOMETAL d.o.o. </t>
  </si>
  <si>
    <t>Usluge čišćenja, II. pojedinačni ugovor, ev.ug. 68/2018</t>
  </si>
  <si>
    <t>2016/S 002-0020447 od 16.09.2016.</t>
  </si>
  <si>
    <t>90919000-2 USLUGE ČIŠĆENJA UREDA, ŠKOLA I UREDSKE OPREME</t>
  </si>
  <si>
    <t>EMV-11-2016</t>
  </si>
  <si>
    <t xml:space="preserve">EKO FOKUS d.o.o. </t>
  </si>
  <si>
    <t>Elektroničke komunikacijske usluge u pokretnoj mjreži, ev.ug. 38/2018</t>
  </si>
  <si>
    <t>Z-2017-1</t>
  </si>
  <si>
    <t>64212000-5 USLUGE MOBILNE TELEFONIJE</t>
  </si>
  <si>
    <t>Zajednička nabava putem Ureda za javnu nabavu</t>
  </si>
  <si>
    <t xml:space="preserve">VIPnet d.o.o.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</si>
  <si>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</si>
  <si>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</si>
  <si>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</si>
  <si>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</si>
  <si>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</si>
  <si>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</si>
  <si>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</si>
  <si>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</si>
  <si>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</si>
  <si>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</si>
  <si>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</si>
  <si>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29. </t>
  </si>
  <si>
    <t>Kitovi, reagensi i ostali potrošni materijal za rad na Elite Ingenius aparatu, ev.ug. 80/2018</t>
  </si>
  <si>
    <t>EMV-26-2017</t>
  </si>
  <si>
    <t>33694000-1 DIJAGNOSTIČKA SREDSTVA</t>
  </si>
  <si>
    <t>2017/ S 0F2-0025630 od 07.12.2017.</t>
  </si>
  <si>
    <t>Cjepiva, Grupa 4. Cjepivo protiv krpeljnog meningoencefalitisa za odrasle i djecu, ev.ug. 93/2018</t>
  </si>
  <si>
    <t>EMV-18-2017</t>
  </si>
  <si>
    <t>33651000-8 OPĆA PROTUUPALNA SREDSTVA ZA SUSTAVNU PRIMJENU I CJEPIVA</t>
  </si>
  <si>
    <t>2017/S 0F2-0020933 od 12.10.2017.</t>
  </si>
  <si>
    <t xml:space="preserve">MEDOKA d.o.o. </t>
  </si>
  <si>
    <t>Cjepiva, Grupa 5. Cjepivo protiv žute groznice, ev.ug. 96/2018</t>
  </si>
  <si>
    <t>Cjepiva, Grupa 6. Cjepivo protiv trbušnog tifusa, ev.ug. 97/2018</t>
  </si>
  <si>
    <t>Cjepiva, Grupa 7. Cjepivo protiv kolere (peroralno), ev.ug. 98/2018</t>
  </si>
  <si>
    <t>Cjepiva, Grupa 12. Cjepivo protiv difterije, tetanusa i acelularnog pertusisa, ev.ug. 99/2018</t>
  </si>
  <si>
    <t>Cjepiva, Grupa 14. Cjepivo protiv tetanusa, ev.ug. 100/2018</t>
  </si>
  <si>
    <t>Cjepiva, Grupa 16. Cjepivo protiv difterije i tetanusa, ev.ug. 101/2018</t>
  </si>
  <si>
    <t>Cjepiva, Grupa 17. Cjepivo protiv poliomijelitisa, ev.ug. 102/2018</t>
  </si>
  <si>
    <t>Cjepiva, Grupa 9. Cjepivo protiv meningokokne bolesti (A,C,W,Y) konjugirano, ev.ug. 94/2018</t>
  </si>
  <si>
    <t>MEDIKA d.d.</t>
  </si>
  <si>
    <t>Cjepiva, Grupa 13. Cjepivo protiv gripe, ev.ug. 95/2018</t>
  </si>
  <si>
    <t>Cjepiva, Grupa 2. Cjepivo protiv hepatitisa B za odrasle, ev.ug. 91/2018</t>
  </si>
  <si>
    <t xml:space="preserve">OKTAL PHARMA d.o.o. </t>
  </si>
  <si>
    <t>Cjepiva, Grupa 3. Cjepivo protiv hepatitisa A+B za odrasle, ev.ug. 92/2018</t>
  </si>
  <si>
    <t>Gotovi testovi za ekologiju i ostalo, Grupa 1. Gotovi testovi za pesticide i SPE kolone za dodatno pročišćavanje i ekstrakciju uzoraka, ev.ug. 104/2018</t>
  </si>
  <si>
    <t>EMV-23-2017</t>
  </si>
  <si>
    <t xml:space="preserve">24960000 RAZNI KEMIJSKI PROIZVODI </t>
  </si>
  <si>
    <t>2017/S 0F2-0026261 od 13.12.2017.</t>
  </si>
  <si>
    <t>Gotovi testovi za ekologiju i ostalo, Grupa 2. Bočice i šprice za autouzorkivače, ev.ug. 105/2018</t>
  </si>
  <si>
    <t xml:space="preserve">OBRNUTA FAZA d.o.o. </t>
  </si>
  <si>
    <t>Kitovi, reagensi i ostali potrošni materijal za multiplex i real-time PCR testove, Grupa 1. Kitovi, reagensi i ostali potrošni materijal za rad na MCE 202 MultiNa Shimadzu, ev.ug. 108/2018</t>
  </si>
  <si>
    <t>EMV-12-2017-P</t>
  </si>
  <si>
    <t>2017/S 0F2-0025524 od 07.12.2017.</t>
  </si>
  <si>
    <t>2016/S 002-0023927 od 28.10.2016.</t>
  </si>
  <si>
    <t>Sanitetski materijal, ev.ug. 115/1018</t>
  </si>
  <si>
    <t>EMV-19-2016</t>
  </si>
  <si>
    <t>33140000 MEDICINSKI POTROŠNI MATERIJAL</t>
  </si>
  <si>
    <t>Usluge izrade projekta stanja sigurnosti s preporukom prema GDPR Uredbi, ev.ug. 146/2018</t>
  </si>
  <si>
    <t>BN-01-2018</t>
  </si>
  <si>
    <t>72220000-3 USLUGE SISTEMSKOG I TEHNIČKOG SAVJETOVANJA</t>
  </si>
  <si>
    <t xml:space="preserve">ZAVOD ZA INFORMATIČKU DJELATNOST HRVATSKE d.o.o. </t>
  </si>
  <si>
    <t>SERUMI ZA AGLUTINACIJU, SUSTAV ZA BRZU IDENTIFIKACIJU I OSTALO ZA MIKROBIOLOGIJU, Grupa 1. Serumi za aflutinaciju, ev.ug. 133/2018</t>
  </si>
  <si>
    <t>EMV-17-2017</t>
  </si>
  <si>
    <t>2017/S 0F2-0022374 od 30.10.2017.</t>
  </si>
  <si>
    <t>19.03.2018.</t>
  </si>
  <si>
    <t>SERUMI ZA AGLUTINACIJU, SUSTAV ZA BRZU IDENTIFIKACIJU I OSTALO ZA MIKROBIOLOGIJU, Grupa 2. Sustav za brzu identifikaciju, ev.ug. 135/2018</t>
  </si>
  <si>
    <t>SERUMI ZA AGLUTINACIJU, SUSTAV ZA BRZU IDENTIFIKACIJU I OSTALO ZA MIKROBIOLOGIJU, Grupa 3. Kitovi za detekciju bakterijskih toksina, ev.ug. 136/2018</t>
  </si>
  <si>
    <t>SERUMI ZA AGLUTINACIJU, SUSTAV ZA BRZU IDENTIFIKACIJU I OSTALO ZA MIKROBIOLOGIJU, Grupa 4. Sustav za generiranje anaerobnih uvjeta i ostalo, ev.ug. 137/2018</t>
  </si>
  <si>
    <t>SERUMI ZA AGLUTINACIJU, SUSTAV ZA BRZU IDENTIFIKACIJU I OSTALO ZA MIKROBIOLOGIJU, Grupa 6. Testni organizmi i potrebne otopine, ev.ug. 138/2018</t>
  </si>
  <si>
    <t>SERUMI ZA AGLUTINACIJU, SUSTAV ZA BRZU IDENTIFIKACIJU I OSTALO ZA MIKROBIOLOGIJU, Grupa 5. Testovi, mediji i ostali pribor za uređaj za brojanje mikroorganizama, ev.ug. 139/2018</t>
  </si>
  <si>
    <t>30.</t>
  </si>
  <si>
    <t>31.</t>
  </si>
  <si>
    <t>37.</t>
  </si>
  <si>
    <t>32.</t>
  </si>
  <si>
    <t>39.</t>
  </si>
  <si>
    <t>33.</t>
  </si>
  <si>
    <t>34.</t>
  </si>
  <si>
    <t>35.</t>
  </si>
  <si>
    <t>36.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</si>
  <si>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</si>
  <si>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</si>
  <si>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</si>
  <si>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</si>
  <si>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</si>
  <si>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</si>
  <si>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</si>
  <si>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</si>
  <si>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</si>
  <si>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</si>
  <si>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</si>
  <si>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KIVETNI TESTOVI I KITOVI ZA PCR ZA EKOLOGIJU, Grupa 2. Kitovi i reagensi za detekciju patogenih mikroorganizama, ev. 143/2018</t>
  </si>
  <si>
    <t>EMV-19-2017</t>
  </si>
  <si>
    <t>2017/S 0F2-0022513 31.10.2018.</t>
  </si>
  <si>
    <t xml:space="preserve">LABOMAR d.o.o. </t>
  </si>
  <si>
    <t>KIVETNI TESTOVI I KITOVI ZA PCR ZA EKOLOGIJU, Grupa 3. Kitovi za identifikaciju porijekla/vrste mesa, ev. 144/2018</t>
  </si>
  <si>
    <t>KIVETNI TESTOVI I KITOVI ZA PCR ZA EKOLOGIJU, Grupa 4. Kitovi za detekciju i kvantifikaciju alergena, ev. 145/2018</t>
  </si>
  <si>
    <t xml:space="preserve">HACH LANGE d.o.o. </t>
  </si>
  <si>
    <t>Sredstva za DDD, ev.ug. 151/2018</t>
  </si>
  <si>
    <t>BN-06-2018</t>
  </si>
  <si>
    <t>24450000-3 AGROKEMIJSKI PROIZVODI</t>
  </si>
  <si>
    <t xml:space="preserve">FLOREL d.o.o. </t>
  </si>
  <si>
    <t>Programska podrška za zaštitu informacijskog sustava (antivirusno rješenje), ev.ug: 150/2018</t>
  </si>
  <si>
    <t>BN-03-2018</t>
  </si>
  <si>
    <t>48761000-0 ANTIVIRUSNI PROGRAMSKI PAKET</t>
  </si>
  <si>
    <t xml:space="preserve">KING ICT d.o.o. </t>
  </si>
  <si>
    <t>Diskovi za mikrobiologiju, ev.ug. 157/2018</t>
  </si>
  <si>
    <t>BN-21-2017</t>
  </si>
  <si>
    <t xml:space="preserve">HOSPITALIJA TRGOVINA d.o.o. </t>
  </si>
  <si>
    <t>Izvedba građevinsko obrtničkih radova na HEO ambulanti na lokaciji DZ Zapad, prilaz Baruna Filipovića 11, Zagreb</t>
  </si>
  <si>
    <t xml:space="preserve">Narudžbenica broj 545 </t>
  </si>
  <si>
    <t xml:space="preserve">BERIGO d.o.o. </t>
  </si>
  <si>
    <t>Izvedba aluminijske bravarije na na HEO ambulanti na lokaciji DZ Zapad, prilaz Baruna Filipovića 11, Zagreb</t>
  </si>
  <si>
    <t>Narudžbenica broj 546</t>
  </si>
  <si>
    <t xml:space="preserve">HORIZONTALA d.o.o. </t>
  </si>
  <si>
    <t>Narudžbenica broj 548</t>
  </si>
  <si>
    <t xml:space="preserve">INTERKONZALTING d.o.o. </t>
  </si>
  <si>
    <t>Izrada glavnog projekta energetske obnove upravne zgrade Zavoda</t>
  </si>
  <si>
    <t>Snimka postojećeg stanja upravne zgrade Zavoda</t>
  </si>
  <si>
    <t>Narudžbenica broj 547</t>
  </si>
  <si>
    <t>03.01.2018. 
1 godina</t>
  </si>
  <si>
    <t>08.01.2018. 
1 godina</t>
  </si>
  <si>
    <t>12.01.2018. 
1 godina</t>
  </si>
  <si>
    <t>17.01.2018. 
1 godina</t>
  </si>
  <si>
    <t>19.01.2018. 
1 godina</t>
  </si>
  <si>
    <t>22.01.2018. 
1 godina</t>
  </si>
  <si>
    <t>26.01.2018. - 
1 godina</t>
  </si>
  <si>
    <t>31.01.2018. - 
1 godina</t>
  </si>
  <si>
    <t>05.02.2018. - 
1 godina</t>
  </si>
  <si>
    <t>06.02.2018. - 
1 godina</t>
  </si>
  <si>
    <t>07.02.2018. - 
1 godina</t>
  </si>
  <si>
    <t>08.02.2018. 
1 godina</t>
  </si>
  <si>
    <t>09.02.2018. - 
1 godina</t>
  </si>
  <si>
    <t>22.02.2018. - 
1 godina</t>
  </si>
  <si>
    <t>26.02.2018. - 
1 godina</t>
  </si>
  <si>
    <t>27.02.2018. - 
1 godina</t>
  </si>
  <si>
    <t>28.02.2018. - 
1 godina</t>
  </si>
  <si>
    <t>02.03.2018. - 
1 godina</t>
  </si>
  <si>
    <t>05.03.2018. - 
1 godina</t>
  </si>
  <si>
    <t>09.03.2018. 
1 godina</t>
  </si>
  <si>
    <t>19.03.2018. 
1 godina</t>
  </si>
  <si>
    <t>21.03.2018.  
1 godina</t>
  </si>
  <si>
    <t>22.03.2018. 
1 godina</t>
  </si>
  <si>
    <t>30.03.2018. - 
1 godina</t>
  </si>
  <si>
    <t>OIB ugovoratelja
(i podugovaratelja ako postoje)</t>
  </si>
  <si>
    <t>Ukupni iznos s    PDV-om na koji je ugovor/OS sklopljen</t>
  </si>
  <si>
    <t>Ukupni isplaćeni iznos ugovaratelju bez PDV-a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</si>
  <si>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</si>
  <si>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</si>
  <si>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</si>
  <si>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</si>
  <si>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</si>
  <si>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</si>
  <si>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</si>
  <si>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</si>
  <si>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</si>
  <si>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</si>
  <si>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</si>
  <si>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</si>
  <si>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</si>
  <si>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</si>
  <si>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</si>
  <si>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Serverske i klijentske microsoft licence, ev.ug. 170/2018</t>
  </si>
  <si>
    <t>EMV-24-2017</t>
  </si>
  <si>
    <t>30230000-0 RAČUNALNA OPREMA</t>
  </si>
  <si>
    <t>2017/S 0F2-0025779 od 08.12.2017.</t>
  </si>
  <si>
    <t xml:space="preserve">Otvoreni postupak javne nabave s ciljem sklapanja okvirnog sporazuma s jednim gospodarskim subjektom na razdoblje od tri godine </t>
  </si>
  <si>
    <t>65.</t>
  </si>
  <si>
    <t>Certificirani i mikrofiltrirajući i ultrafiltrirajući sustavi za kvalitetnu i sigurnu analitičku pripremu uzoraka u mikrobiologiji, kemiji i toksikologiji, ev.ug. 173/2018</t>
  </si>
  <si>
    <t>EMV-20-2018</t>
  </si>
  <si>
    <t>33141000 JEDNOKRATNI NEKEMIJSKI MEDICINSKI POTROŠNI MATERIJAL</t>
  </si>
  <si>
    <t>2017/S 0F2-0026266 od 13.12.2017.</t>
  </si>
  <si>
    <t>66.</t>
  </si>
  <si>
    <t>Usluge pranja rublja i zaštitne odjeće, ev.ug. 172/2018</t>
  </si>
  <si>
    <t>BN-05-2018</t>
  </si>
  <si>
    <t>98310000-9 USLUGE PRANJA I KEMIJSKOG ČIŠĆENJA</t>
  </si>
  <si>
    <t xml:space="preserve">BIJELA HARMONIJA d.o.o. </t>
  </si>
  <si>
    <t>12.04.2018. - 
1 godina</t>
  </si>
  <si>
    <t>13.04.2018. - 
1 godina</t>
  </si>
  <si>
    <t>16.04.2018. - 
1 godina</t>
  </si>
  <si>
    <t>Otvorni postupak javne nabave</t>
  </si>
  <si>
    <t>26.03.2018. -
 2 mjeseca od dana uvođenja u posao</t>
  </si>
  <si>
    <t>11.303,58 kn, a najviše do 100.000,00 kn</t>
  </si>
  <si>
    <t>Popravak uređaja za tekućinsku citologiju</t>
  </si>
  <si>
    <t>BN-11-2018</t>
  </si>
  <si>
    <t>50400000-9 USLUGE POPRAVKA I ODRŽAVANJA MEDICINSKE I PRECIZNE OPREME</t>
  </si>
  <si>
    <t>11.05.2018.</t>
  </si>
  <si>
    <t>Laboratorijski hladnjaci i ledenice, ev.ug. 204/2018</t>
  </si>
  <si>
    <t>BN-07-2018</t>
  </si>
  <si>
    <t>38000000-8 LABORATORIJSKA, OPTIČKA I PRECIZNA OPREMA</t>
  </si>
  <si>
    <t xml:space="preserve">ASOLUTIC d.o.o. </t>
  </si>
  <si>
    <t>08.05.2018. jednokratna isporuka</t>
  </si>
  <si>
    <t>Potrošni materijal za molekularnu dijagnostiku za potrebe projekta Hrvatske zaklade za znanost, Grupa 1. Kitovi i reagensi za konvencionalni multiplex PCR rad na MCE 202 MultiNa Shimadzu instrumentu, ev.ug. 201/2018</t>
  </si>
  <si>
    <t>BN-08-2018</t>
  </si>
  <si>
    <t>Imunološki testovi intolerancije na hranu, ev.ug. 147/2018</t>
  </si>
  <si>
    <t>BN-04-2018</t>
  </si>
  <si>
    <t>67.</t>
  </si>
  <si>
    <t>ELISA testovi i SPE kolonice za dodatno pročišćavanje i ekstrakciju uzoraka, Grupa 2. ELISA testovi za alergene, ev.ug. 196/2018</t>
  </si>
  <si>
    <t>BN-02-2018</t>
  </si>
  <si>
    <t>VIA-LAB d.o.o.</t>
  </si>
  <si>
    <t>68.</t>
  </si>
  <si>
    <t>69.</t>
  </si>
  <si>
    <t>70.</t>
  </si>
  <si>
    <t xml:space="preserve">71. </t>
  </si>
  <si>
    <t>ELISA testovi i SPE kolonice za dodatno pročišćavanje i ekstrakciju uzoraka, Grupa 1. ELISA testovi  i SPE kolonice za dodatno pročišćavanje i ekstrakciju uzoraka, ev.ug. 212/2018</t>
  </si>
  <si>
    <t xml:space="preserve">ARC d.o.o. </t>
  </si>
  <si>
    <t>Usluge servisa rashladno ventilacijske tehnike, ev.ug. 221/2018</t>
  </si>
  <si>
    <t>BN-09-2018</t>
  </si>
  <si>
    <t>50730000-1 USLUGE POPRAVKA I ODRŽAVANJA RASHLADNIH SKUPINA</t>
  </si>
  <si>
    <t>Zajednica gospodarskih subjekata: Servis rashladnih uređaja "Zima plus" vl. Krešimir Mramor i AEROTEH d.o.o.</t>
  </si>
  <si>
    <t>01487680681, 06219431693</t>
  </si>
  <si>
    <t>72.</t>
  </si>
  <si>
    <t>73.</t>
  </si>
  <si>
    <t>II. Ugovor za poštanske usluge, ev.ug. 227/2018</t>
  </si>
  <si>
    <t>64110000-0 POŠTANSKE USLUGE</t>
  </si>
  <si>
    <t xml:space="preserve">HP - Hrvatska pošta d.d. </t>
  </si>
  <si>
    <t>II. Ugovor za usluge tekućeg održavanja laboratorijske opreme i postrojenja, Grupa 6. Usluge tekućeg održavanja laboratorijske opreme proizvođača Thermo, Milestone, ev.ug. 229/2018</t>
  </si>
  <si>
    <t>50410000-2 USLUGE POPRAVKA I ODRŽAVANJA APARATA ZA MJERENJE, ISPITIVANJE I KONTROLU</t>
  </si>
  <si>
    <t>II. Ugovor za usluge tekućeg održavanja laboratorijske opreme i postrojenja, Grupa 14. Usluge tekućeg održavanja laboratorijske opreme proizvođača Heraus instruments, ev.ug. 230/2018</t>
  </si>
  <si>
    <t>74.</t>
  </si>
  <si>
    <t>75.</t>
  </si>
  <si>
    <t>76.</t>
  </si>
  <si>
    <t>II. Ugovor za usluge tekućeg održavanja laboratorijske opreme i postrojenja, Grupa 21. Usluge tekućeg održavanja laboratorijske opreme proizvođača Horiba, ev.ug. 239/2018</t>
  </si>
  <si>
    <t>EKONERG - INSTITUT ZA ENERGETIKU I ZAŠTITU OKOLIŠA d.o.o.</t>
  </si>
  <si>
    <t>77.</t>
  </si>
  <si>
    <t>33793000 – Stakleni proizvodi za laboratorijske namjene</t>
  </si>
  <si>
    <t>KUNA CORPORATION d.o.o.</t>
  </si>
  <si>
    <t>II. Ugovor o nabavi laboratorijskog stakla, Grupa 1. Laboratorijsko staklo A klase, ev.ug. 246/2018</t>
  </si>
  <si>
    <t>II. Ugovor o nabavi laboratorijskog stakla, Grupa 2. Laboratorijsko staklo - tikvice, pipete i cilindri, ev.ug. 247/2018</t>
  </si>
  <si>
    <t>II. Ugovor o nabavi laboratorijskog stakla, Grupa 3. Laboratorijsko staklo - epruvete, čaše, boce, lijevci i ostalo, ev.ug. 248/2018</t>
  </si>
  <si>
    <t>78.</t>
  </si>
  <si>
    <t>79.</t>
  </si>
  <si>
    <t>80.</t>
  </si>
  <si>
    <t>ELISA testovi i drugi potrošni materijal za serološku dijagnostiku, ev.ug. 242/2018</t>
  </si>
  <si>
    <t>EMV-01-2018</t>
  </si>
  <si>
    <t>2018/S 0F2-0006311 od 14.03.2018.</t>
  </si>
  <si>
    <t xml:space="preserve">JASIKA d.o.o. </t>
  </si>
  <si>
    <t>Konzultantske usluge za provedbu infrastrukturnog projekta "Centar za sigurnost i kvalitetu hrane", ev.ug. 259/2018</t>
  </si>
  <si>
    <t>BN-12-2018</t>
  </si>
  <si>
    <t>72224000-1 USLUGE SAVJETOVANJA NA PODRUČJU VOĐENJA PROJEKTA</t>
  </si>
  <si>
    <t xml:space="preserve">PLAVI PARTNER d.o.o. </t>
  </si>
  <si>
    <t>Usluge certifikacije za norme ISO 9001, ISO 14001 i OHSAS 18001</t>
  </si>
  <si>
    <t>BN-13-2018</t>
  </si>
  <si>
    <t>79990000-0 RAZNE USLUGE VEZANE ZA POSLOVANJE</t>
  </si>
  <si>
    <t xml:space="preserve">BUREAU VERITAS CROATIA d.o.o. </t>
  </si>
  <si>
    <t>81.</t>
  </si>
  <si>
    <t>82.</t>
  </si>
  <si>
    <t xml:space="preserve">83. </t>
  </si>
  <si>
    <t>Usluge održavanja zelenih površina</t>
  </si>
  <si>
    <t>BN-17-2018</t>
  </si>
  <si>
    <t>77310000-6 USLUGE SADNJE I ODRŽAVANJA ZELENIH POVRŠINA</t>
  </si>
  <si>
    <t>ŠIPAK, obrt za održavanje zelenih površina i trgovinu, vl. Zdravko Banjanin</t>
  </si>
  <si>
    <t>II. Ugovor za nabavu potrošnog materijala za molekularnu mikrobiologiju i serološku dijagnostiku, Grupa 3. Kitovi za uzimanje i transport uzoraka obrisaka cerviksa za pretragu HPV, ev.ug. 265/2018</t>
  </si>
  <si>
    <t>33694000 DIJAGNOSTIČKA SREDSTVA</t>
  </si>
  <si>
    <t>Aparat za automatsko bojanje po Gramu, ev.ug. 263/2018</t>
  </si>
  <si>
    <t>BN-10-2018</t>
  </si>
  <si>
    <t>II. Ugovor za nabavu potrošnog materijala za molekularnu mikrobiologiju i serološku dijagnostiku, Grupa 6. Ostali pribor za PCR i serologiju, ev.ug. 270/2018</t>
  </si>
  <si>
    <t xml:space="preserve">P.T.D. d.o.o. </t>
  </si>
  <si>
    <t>II. Ugovor za nabavu potrošnog materijala za molekularnu mikrobiologiju i serološku dijagnostiku, Grupa 9. ELISA testovi za Rabies, serološku dijagnostiku, Hepatitis C, virusne infekcije i drugo, ev.ug. 271/2018</t>
  </si>
  <si>
    <t xml:space="preserve">DIAHEM d.o.o. </t>
  </si>
  <si>
    <t>11.07.2018. - jednokratna isporuka</t>
  </si>
  <si>
    <t>II. Ugovor za nabavu potrošnog materijala za molekularnu mikrobiologiju i serološku dijagnostiku, Grupa 1. Kitovi i ostali potrošni materijal za molekularnu detekciju Chlamydia Trachomtis, ev.ug. 268/2018</t>
  </si>
  <si>
    <t xml:space="preserve">MEDICAL INTERTRADE d.o.o. </t>
  </si>
  <si>
    <t>II. Ugovor za nabavu potrošnog materijala za molekularnu mikrobiologiju i serološku dijagnostiku, Grupa 2. Kitovi i ostali potrošni materijal za molekularnu detekciju humanih papiloma virusa, ev.ug. 269/2018</t>
  </si>
  <si>
    <t>II. Ugovor za nabavu potrošnog materijala za molekularnu mikrobiologiju i serološku dijagnostiku, Grupa 5. Plastični pribor za PCR, ev.ug. 272/2018</t>
  </si>
  <si>
    <t xml:space="preserve">INEL - MEDICINSKA TEHNIKA d.o.o. </t>
  </si>
  <si>
    <t>CJEPIVA, Grupa 15. Antitetanički imunoglobulin, ev.ug. 262/2018</t>
  </si>
  <si>
    <t>EMV-05-2018</t>
  </si>
  <si>
    <t>33651000-8 PROTUUPALNA SREDSTVA ZA SUSTAVNU PRIMJENU I CJEPIVA</t>
  </si>
  <si>
    <t>2018/S 0F2-0007415 od 26.03.2018.</t>
  </si>
  <si>
    <t>CJEPIVA, Grupa 11. Cjepivo protiv bjesnoće, ev.ug. 267/2018</t>
  </si>
  <si>
    <t xml:space="preserve">PHOENIX FARMACIJA d.o.o. </t>
  </si>
  <si>
    <t>II. Ugovor za nabavu potrošnog materijala za molekularnu mikrobiologiju i serološku dijagnostiku, Grupa 7. ELFA testovi i drugo, ev.ug. 273/2018</t>
  </si>
  <si>
    <t>II. Ugovor za nabavu potrošnog materijala za molekularnu mikrobiologiju i serološku dijagnostiku, Grupa 4. Nastavci za pipete i pipete, ev.ug. 274/2018</t>
  </si>
  <si>
    <t xml:space="preserve">KEFO d.o.o. </t>
  </si>
  <si>
    <t>Brzi testovi za probir na celijakiju iz kapilarne krvi, ev.ug. 275/2018</t>
  </si>
  <si>
    <t>EMV-07-2018</t>
  </si>
  <si>
    <t>2018/S 0F2-0007388 od 26.03.2018.</t>
  </si>
  <si>
    <t>Potrepštine za čajnu kuhinju Zavoda, ev.ug. 276/2018</t>
  </si>
  <si>
    <t>BN-16-2018</t>
  </si>
  <si>
    <t>1500000-8 HRANA,PIĆE, DUHAN I SRODNI PROIZVODI</t>
  </si>
  <si>
    <t xml:space="preserve">BARKOM G.M. d.o.o. </t>
  </si>
  <si>
    <t xml:space="preserve">84. 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</si>
  <si>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</si>
  <si>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</si>
  <si>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</si>
  <si>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</si>
  <si>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</si>
  <si>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</si>
  <si>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</si>
  <si>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</si>
  <si>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</si>
  <si>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</si>
  <si>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</si>
  <si>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</si>
  <si>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</si>
  <si>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Potrošni materijal za mobilnu mamografiju, ev.ug. 279/2018</t>
  </si>
  <si>
    <t>BN-14-2018</t>
  </si>
  <si>
    <t xml:space="preserve">REPROMAT ZAGREB d.o.o. </t>
  </si>
  <si>
    <t>II. Ugovor za usluge zbrinjavanja opasnog i neopasnog otpada, ev.ug. 290/2018</t>
  </si>
  <si>
    <t>90524000-6 USLUGE U VEZI S MEDICINSKIM OTPADOM</t>
  </si>
  <si>
    <t xml:space="preserve">GAJETA d.o.o. </t>
  </si>
  <si>
    <t>II. Ugovor za usluge tekućeg održavanja laboratorijske opreme i postrojenja, Grupa 3. Usluge tekućeg održavanja laboratorijske opreme proizvođača Agilent/Peek scientic, ev.ug. 288/2018</t>
  </si>
  <si>
    <t xml:space="preserve">ALPHACHROM d.o.o. </t>
  </si>
  <si>
    <t>Aparat za automatsko očitavanje antibiograma i praćenje rezistencije bakterija na antibiotike, ev.ug. 301/2018</t>
  </si>
  <si>
    <t>EMV-11-2018</t>
  </si>
  <si>
    <t>38000000-5 LABORATORIJSKA, OPTIČKA I PRECIZNA OPREMA</t>
  </si>
  <si>
    <t>2018/S 0F2-0013547 od 24.05.2018.</t>
  </si>
  <si>
    <t xml:space="preserve">BIOMAX d.o.o. </t>
  </si>
  <si>
    <t>29.08.2018. - jednokratna isporuka</t>
  </si>
  <si>
    <t>Uređaj MALDI TOF, ev.ug. 304/2018</t>
  </si>
  <si>
    <t>EMV-09-2018</t>
  </si>
  <si>
    <t>2018/S 0F2-0013504 od 24.05.2018.</t>
  </si>
  <si>
    <t>POC APARAT ZA MULTIPLEX PCR, ev.ug. 305/2018</t>
  </si>
  <si>
    <t>EMV-10-2018</t>
  </si>
  <si>
    <t>2018/S 0f2-0014813 od 07.06.2018.</t>
  </si>
  <si>
    <t>05.09.2018. - jednokratna isporuka</t>
  </si>
  <si>
    <t>06.09.2018. - jednokratna isporuka</t>
  </si>
  <si>
    <t>SREDSTVA ZA OSOBNU HIGIJENU, ev.ug. 310/2018</t>
  </si>
  <si>
    <t>BN-20-2018</t>
  </si>
  <si>
    <t>33760000 TOALETNI PAPIR, MARAMICE, RUČNICI I UBRUSI</t>
  </si>
  <si>
    <t>SVJETLOSNI MIKROSKOPI, ev.ug 316/2018</t>
  </si>
  <si>
    <t>BN-19-2018</t>
  </si>
  <si>
    <t>38510000-3 MIKROSKOPI</t>
  </si>
  <si>
    <t>OLYMPUS CZECH GROUP s.r.o</t>
  </si>
  <si>
    <t>25.09.2018. - jednokratna isporuka</t>
  </si>
  <si>
    <t>Usluge tekućeg održavanja prijevoznih sredstava - servisi vozila, grupa 4. Servisiranje i održavanje - ostala vozila, ev.ug. 318/2018</t>
  </si>
  <si>
    <t>EMV-04-2018</t>
  </si>
  <si>
    <t>50112000-3 USLUGE POPRAVAKA I ODRŽAVANJA AUTOMOBILA</t>
  </si>
  <si>
    <t>2018/S 0F2-0010114 od 20.04.2018.</t>
  </si>
  <si>
    <t>CEPELIN vl. Anamarija Matić, Velikopoljska 2a, Zagreb</t>
  </si>
  <si>
    <t>Spregnuti sustav ICP/MS-LC, induskivno spregnuta plazma - spektrometar masa (ICP-MS) s tri kvadrupola i LC sustavom</t>
  </si>
  <si>
    <t>EMV-12-2018</t>
  </si>
  <si>
    <t>2018/S 0F2-0019624 od 23.07.2018.</t>
  </si>
  <si>
    <t xml:space="preserve">HEBE d.o.o. </t>
  </si>
  <si>
    <t>Uređaj za hemokulturu, ev.ug. 327/2018</t>
  </si>
  <si>
    <t>BN-18-2018</t>
  </si>
  <si>
    <t>38000000 LABORATORIJSKA, OPTIČKA I PRECIZNA OPREMA</t>
  </si>
  <si>
    <t>26.03.2018. -
 1 godina</t>
  </si>
  <si>
    <t>09.05.2018. - 
1 godina</t>
  </si>
  <si>
    <t>18.05.2018. - 
1 godina</t>
  </si>
  <si>
    <t xml:space="preserve">24.05.2018. - 
1 godina </t>
  </si>
  <si>
    <t>21.05.2018. - 
1 godina</t>
  </si>
  <si>
    <t>25.05.2018. - 
1 godina</t>
  </si>
  <si>
    <t>30.05.2018. - 
1 godina</t>
  </si>
  <si>
    <t>11.06.2018. - 
1 godina</t>
  </si>
  <si>
    <t>15.06.2018. - 
1 godina</t>
  </si>
  <si>
    <t>29.06.2018. - 
1 godina</t>
  </si>
  <si>
    <t xml:space="preserve">03.07.2018. - 
90 dana </t>
  </si>
  <si>
    <t>06.07.2018. - 
1 godina</t>
  </si>
  <si>
    <t>09.07.2018. -
1 godina</t>
  </si>
  <si>
    <t>11.07.2018. -
1 godina</t>
  </si>
  <si>
    <t xml:space="preserve">11.07.2018. - 
1 godina </t>
  </si>
  <si>
    <t>12.07.2018. -
 1 godina</t>
  </si>
  <si>
    <t>13.07.2018. - 
1 godina</t>
  </si>
  <si>
    <t>17.07.2018. - 
1 godina</t>
  </si>
  <si>
    <t xml:space="preserve">18.07.2018. - 
1 godina </t>
  </si>
  <si>
    <t>19.07.2018. - 
1 godina</t>
  </si>
  <si>
    <t xml:space="preserve">24.07.2018. - 
1 godina </t>
  </si>
  <si>
    <t>10.08.2018. - 
1 godina</t>
  </si>
  <si>
    <t>31.08.2018. - 
1 godina</t>
  </si>
  <si>
    <t xml:space="preserve">03.09.2018. - 
1 godina </t>
  </si>
  <si>
    <t>25.09.2018. - 
1 godina</t>
  </si>
  <si>
    <t>15.10.2018. - 
60 dana</t>
  </si>
  <si>
    <t>22.10.2018. -
60 dana</t>
  </si>
  <si>
    <t>02.02.2018. - 
1 godina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</si>
  <si>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</si>
  <si>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</si>
  <si>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</si>
  <si>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</si>
  <si>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</si>
  <si>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</si>
  <si>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</si>
  <si>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</si>
  <si>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</si>
  <si>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</si>
  <si>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</si>
  <si>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</si>
  <si>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Medijska promocija programa "Prevencija raka vrata maternice i drugih bolesti uzrokovanih HPV-om"</t>
  </si>
  <si>
    <t>BN-27-2018</t>
  </si>
  <si>
    <t>79342000-3 USLUGE MARKETINGA</t>
  </si>
  <si>
    <t xml:space="preserve">MILLENIUM PROMOCIJA d.o.o. </t>
  </si>
  <si>
    <t>25.10.2018.</t>
  </si>
  <si>
    <t>110.</t>
  </si>
  <si>
    <t>Ugovor za elektroničke komunikacijske usluge u nepokretnoj mreži, ev.ug. 331/2018</t>
  </si>
  <si>
    <t xml:space="preserve">OT - OPTIMA TELEKOM d.d. </t>
  </si>
  <si>
    <t>Zajednička javna nabava putem Ureda za javnu nabavu (Okvirni sporazum broj 1019/2018 od 07.08.2018.</t>
  </si>
  <si>
    <t>111.</t>
  </si>
  <si>
    <t>Usluge određivanja kontaminacija tala za program "Ekološka karta Grada Zagreba", ev.ug. 332/2018</t>
  </si>
  <si>
    <t>EMV-16-2018</t>
  </si>
  <si>
    <t>71351000-3 GEOLOŠKE, GEOFIZIČKE I DRUGE ZNANSTVENE USLUGE U PODRUČJU PROSPEKCIJE</t>
  </si>
  <si>
    <t>2018/S 0F2-0020431 od 30.07.2018.</t>
  </si>
  <si>
    <t>SVEUČILIŠTE U ZAGREBU, AGRONOMSKI FAKULTET</t>
  </si>
  <si>
    <t>112.</t>
  </si>
  <si>
    <t>Uredski materijal, ev.ug. 334/2018</t>
  </si>
  <si>
    <t>BN-22-2018</t>
  </si>
  <si>
    <t>113.</t>
  </si>
  <si>
    <t>Usluge čuvanja imovine i osoba i usluge prijenosa novca, ev.ug. 335/2018</t>
  </si>
  <si>
    <t>EMV-14-2018</t>
  </si>
  <si>
    <t xml:space="preserve">79710000-4 USLUGE NA PODRUČJU SIGURNOSTI </t>
  </si>
  <si>
    <t>2018/S F21-0018543 od 12.07.2018.</t>
  </si>
  <si>
    <t>Postupak dodjele ugovora za društvene i druge posebne usluge</t>
  </si>
  <si>
    <t xml:space="preserve">SOKOL d.o.o. </t>
  </si>
  <si>
    <t>114.</t>
  </si>
  <si>
    <t>Mrežna oprema, ev.ug. 341/2018</t>
  </si>
  <si>
    <t>BN-15-2018</t>
  </si>
  <si>
    <t>32420000-3 MREŽNA OPREMA</t>
  </si>
  <si>
    <t>08.11.2018.</t>
  </si>
  <si>
    <t>115.</t>
  </si>
  <si>
    <t>Preventivno godišnje održavanje uređaja Axion 2 Tof</t>
  </si>
  <si>
    <t>BN-26-2018</t>
  </si>
  <si>
    <t>14.11.2018.</t>
  </si>
  <si>
    <t>116.</t>
  </si>
  <si>
    <t>Auto gume zimske</t>
  </si>
  <si>
    <t>BN-25-2018</t>
  </si>
  <si>
    <t>34350000-5 GUME ZA TEŠKA I LAKA VOZILA</t>
  </si>
  <si>
    <t xml:space="preserve">VULKAL d.o.o. </t>
  </si>
  <si>
    <t>15.11.2018.</t>
  </si>
  <si>
    <t>117.</t>
  </si>
  <si>
    <t>Usluge komunikacijskog savjetovanja i odnosa s javnošću, ev.ug. 346/2018</t>
  </si>
  <si>
    <t>BN-21-2018</t>
  </si>
  <si>
    <t>118.</t>
  </si>
  <si>
    <t>Podloge za mikrobiologiju, Grupa 11. Gotove Colilert podloge za koliforme i E.coli MPN, ev.ug: 351/2018</t>
  </si>
  <si>
    <t>EMV-06-2018</t>
  </si>
  <si>
    <t>2018/S 0F2-0014687 od 06.06.2018.</t>
  </si>
  <si>
    <t>Otvoreni postupak javne nebave</t>
  </si>
  <si>
    <t>VOXA Obrt za trgovinu i posredovanje</t>
  </si>
  <si>
    <t>119.</t>
  </si>
  <si>
    <t>Podloge za mikrobiologiju, Grupa 6. Podloge za biokemijsku identifikaciju, ev.ug. 355/2018</t>
  </si>
  <si>
    <t>120.</t>
  </si>
  <si>
    <t>Podloge za mikrobiologiju, Grupa 3. Gotove podloge za mikrobiologiju (krute i tekuće), ev.ug. 356/2018</t>
  </si>
  <si>
    <t>121.</t>
  </si>
  <si>
    <t>Podloge za mikrobiologiju, Grupa 8. Gotove podloge - kitovi za mirkobiološku analizu voda, ev.ug. 357/2018</t>
  </si>
  <si>
    <t xml:space="preserve">NOACK d.o.o. </t>
  </si>
  <si>
    <t>122.</t>
  </si>
  <si>
    <t>Podloge za mikrobiologiju, Grupa 12. Specijalne kromogene podloge, ev.ug. 358/2018</t>
  </si>
  <si>
    <t>123.</t>
  </si>
  <si>
    <t>Računala i računalna oprema</t>
  </si>
  <si>
    <t xml:space="preserve">Otvoreni postupak javne nabave s ciljem sklapanja okvirnog sporazuma </t>
  </si>
  <si>
    <t xml:space="preserve">EBC-SISTEMI d.o.o. </t>
  </si>
  <si>
    <t>03.10.2016.</t>
  </si>
  <si>
    <t>Okvirni sporazum za nabavu računala i računlane opreme broj 1223/2016</t>
  </si>
  <si>
    <t>124.</t>
  </si>
  <si>
    <t>Usluge očitavanja nalaza preventivne mamografije, ev.ug. 370/2018</t>
  </si>
  <si>
    <t>EMV-15-2018</t>
  </si>
  <si>
    <t>85140000-2 RAZNE ZDRAVSTVENE USLUGE</t>
  </si>
  <si>
    <t>2018/S F21-0023210 od 28.08.2018.</t>
  </si>
  <si>
    <t>KLINIČKA BOLNICA DUBRAVA</t>
  </si>
  <si>
    <t>125.</t>
  </si>
  <si>
    <t>24000000-4 KEMIJSKI PROIZVODI</t>
  </si>
  <si>
    <t xml:space="preserve">MEDIC d.o.o. </t>
  </si>
  <si>
    <t>10.12..2018. - 
1 godina</t>
  </si>
  <si>
    <t>126.</t>
  </si>
  <si>
    <t>11.12..2018. - 
1 godina</t>
  </si>
  <si>
    <t>127.</t>
  </si>
  <si>
    <t>128.</t>
  </si>
  <si>
    <t>129.</t>
  </si>
  <si>
    <t>Podloge za mikrobiologiju, Grupa 9. Pomoćna sredstva u mikrobiološkoj identifikaciji, ev.ug. 381/2018</t>
  </si>
  <si>
    <t>130.</t>
  </si>
  <si>
    <t>Podloge za mikrobiologiju, Grupa 4. Gotove podloge za mikrobiološku analizu voda (krute i tekuće), ev.ug. 396/2018</t>
  </si>
  <si>
    <t>131.</t>
  </si>
  <si>
    <t>Podloge za mikrobiologiju, Grupa 10. Gotove krute kromogene podloge za koliforme i E. Coli MF, ev.ug. 397/2018</t>
  </si>
  <si>
    <t>132.</t>
  </si>
  <si>
    <t>STANDARDI, Grupa 1. PCB i pesticidi, ev.ug. 382/2018</t>
  </si>
  <si>
    <t>EMV-03-2018</t>
  </si>
  <si>
    <t>2018/S 0F2-0012347 od 14.05.2018.</t>
  </si>
  <si>
    <t>133.</t>
  </si>
  <si>
    <t>STANDARDI, Grupa 2. Otapala, ev.ug. 383/2018</t>
  </si>
  <si>
    <t>134.</t>
  </si>
  <si>
    <t>STANDARDI, Grupa 3. Antibiotici, ev.ug. 384/2018</t>
  </si>
  <si>
    <t>135.</t>
  </si>
  <si>
    <t>STANDARDI, Grupa 4. Mikotoksini, ev.ug. 385/2018</t>
  </si>
  <si>
    <t>136.</t>
  </si>
  <si>
    <t>STANDARDI, Grupa 5. Metali, ev.ug. 386/2018</t>
  </si>
  <si>
    <t>137.</t>
  </si>
  <si>
    <t>STANDARDI, Grupa 6. Standardi za ionsku kromatografiju, ev.ug. 379/2018</t>
  </si>
  <si>
    <t xml:space="preserve">ANAS d.o.o. </t>
  </si>
  <si>
    <t>138.</t>
  </si>
  <si>
    <t>STANDARDI, Grupa 7. Standardi za ispitivanje fizikalno kemijskih pokazatelja, ev.ug. 387/2018</t>
  </si>
  <si>
    <t>139.</t>
  </si>
  <si>
    <t>STANDARDI, Grupa 8. Aditivi i vitamini, ev.ug. 388/2018</t>
  </si>
  <si>
    <t>140.</t>
  </si>
  <si>
    <t>STANDARDI, Grupa 9. Standardi za plinsku i tekućinsku kromatografiju, ev.ug. 389/2018</t>
  </si>
  <si>
    <t>141.</t>
  </si>
  <si>
    <t>STANDARDI, Grupa 10. Pesticidi za LC/MS/MS, ev.ug. 380/2018</t>
  </si>
  <si>
    <t>142.</t>
  </si>
  <si>
    <t>STANDARDI, Grupa 11. Droge i psihotropne tvari, ev.ug. 390/2018</t>
  </si>
  <si>
    <t>143.</t>
  </si>
  <si>
    <t>Podloge za mikrobiologiju, Grupa 5. Specijalne podloge sa suplementima, ev.ug. 398/2018</t>
  </si>
  <si>
    <t>144.</t>
  </si>
  <si>
    <t>Podloge za mikrobiologiju, Grupa 7. Komercijalni sistem za kultivaciju Trichomonas vaginalis, ev.ug. 399/2018</t>
  </si>
  <si>
    <t>27.11.2018.</t>
  </si>
  <si>
    <t>23.10.2018.</t>
  </si>
  <si>
    <t>31.10.2018.</t>
  </si>
  <si>
    <t>14.12.2018.</t>
  </si>
  <si>
    <t xml:space="preserve">27.11.2018. - 
1 godina </t>
  </si>
  <si>
    <t>27.11.2018. - 
1 godina</t>
  </si>
  <si>
    <t>22.11.2018. - 
1 godina</t>
  </si>
  <si>
    <t>20.11.2018. -
1 godina</t>
  </si>
  <si>
    <t>29.11.2018. - 
1 godina</t>
  </si>
  <si>
    <t>16.12.2018.</t>
  </si>
  <si>
    <t xml:space="preserve">18.12.2018. - 
1 godina </t>
  </si>
  <si>
    <t xml:space="preserve">17.12.2018. - 
1 godina </t>
  </si>
  <si>
    <t xml:space="preserve">13.12.2018. -
1 godina </t>
  </si>
  <si>
    <t>19.10.2018. - 
1 godina</t>
  </si>
  <si>
    <t>25.10.2018. - 
1 godina</t>
  </si>
  <si>
    <t>29.10.2018. - 
1 godina</t>
  </si>
  <si>
    <t>30.10.2018. - 
1 godina</t>
  </si>
  <si>
    <t>KIVETNI TESTOVI I KITOVI ZA PCR ZA EKOLOGIJU, Grupa 5. Kivetni testovi za određivanje KPK, sulfita, ortofosfata i ukupnog fosfora, ukupnog dušika, anionskih, kationskih i neionskih detergenata na Hach Lange DR 3900 spektrofotometru sa RFID tehnologijom za primjenu na području analiza voda i HT 200S termobloku za brzu digestiju , ev. 142/2018</t>
  </si>
  <si>
    <t>31.12.2018.</t>
  </si>
  <si>
    <t>20.12.2018.</t>
  </si>
  <si>
    <t>18.12.2018.</t>
  </si>
  <si>
    <t>28.12.2018.</t>
  </si>
  <si>
    <t>30.5.2018.</t>
  </si>
  <si>
    <t>19.12.2018.</t>
  </si>
  <si>
    <t>Potrošni materijal, testovi i ostalo za mikrobiologiju, Grupa 1. Kontrolna sredstva za autoklav, ev.ug. 65/2018</t>
  </si>
  <si>
    <t>13.12.2018.</t>
  </si>
  <si>
    <t>30.4.2018.</t>
  </si>
  <si>
    <t>23.11.2018.</t>
  </si>
  <si>
    <t>24.10.2018.</t>
  </si>
  <si>
    <t>02.11.2018.</t>
  </si>
  <si>
    <t>24.09.2018.</t>
  </si>
  <si>
    <t>145.</t>
  </si>
  <si>
    <t xml:space="preserve">Državni hidrometeorološki zavod </t>
  </si>
  <si>
    <t>15.10.2018.</t>
  </si>
  <si>
    <t>Biometereološka prognoza za 2018. godinu, ev.ug. 294/2018</t>
  </si>
  <si>
    <t>02.10.2018. - 
jednokratna isporuka</t>
  </si>
  <si>
    <t>74271600-5 USLUGE PROGNOZIRANJA VREMENA</t>
  </si>
  <si>
    <t>Potreba za povećanim količinama uslijed povećanja usluga cijepljenja čija se ukupna količina na godišnjoj razini ne može unaprijed točno odrediti.</t>
  </si>
  <si>
    <t>Potreba za povećanim količinama uslijed povećanja potražnje cijepljenja čija se ukupna količina na godišnjoj razini ne može unaprijed točno odrediti.</t>
  </si>
  <si>
    <t>06.11.2018.</t>
  </si>
  <si>
    <t>04.05.2018. - 
1 godina</t>
  </si>
  <si>
    <t>17.06.2019.</t>
  </si>
  <si>
    <t>06.05.2019.</t>
  </si>
  <si>
    <t>03.06.2019.</t>
  </si>
  <si>
    <t>03.07.2018.</t>
  </si>
  <si>
    <t>02.07.2018.</t>
  </si>
  <si>
    <t>04.12.2018.</t>
  </si>
  <si>
    <t>14.02.2019.</t>
  </si>
  <si>
    <t>12.07.2018.</t>
  </si>
  <si>
    <t>25.04.2019.</t>
  </si>
  <si>
    <t>12.04.2018.</t>
  </si>
  <si>
    <t>25.03.2019.</t>
  </si>
  <si>
    <t>28.02.2019.</t>
  </si>
  <si>
    <t>06.07.2018.</t>
  </si>
  <si>
    <t>06.09.2018.</t>
  </si>
  <si>
    <t>27.03.2019.</t>
  </si>
  <si>
    <t>19.03.2019.</t>
  </si>
  <si>
    <t>11.02.2019.</t>
  </si>
  <si>
    <t>09.05.2018.</t>
  </si>
  <si>
    <t>21.03.2019.</t>
  </si>
  <si>
    <t>11.01.2019.</t>
  </si>
  <si>
    <t>08.03.2019.</t>
  </si>
  <si>
    <t>25.01.2019.</t>
  </si>
  <si>
    <t>05.12.2018.</t>
  </si>
  <si>
    <t>06.02.2019.</t>
  </si>
  <si>
    <t>26.02.2019.</t>
  </si>
  <si>
    <t>14.03.2019.</t>
  </si>
  <si>
    <t>05.11.2018.</t>
  </si>
  <si>
    <t>31.01.2019.</t>
  </si>
  <si>
    <t>27.02.2019.</t>
  </si>
  <si>
    <t>05.02.2019.</t>
  </si>
  <si>
    <t>07.03.2019.</t>
  </si>
  <si>
    <t>09.08.2018.</t>
  </si>
  <si>
    <t>29.01.2019.</t>
  </si>
  <si>
    <t>16.03.2018.</t>
  </si>
  <si>
    <t>01.03.2018.</t>
  </si>
  <si>
    <t>24.01.2019.</t>
  </si>
  <si>
    <t>14.02.2018.</t>
  </si>
  <si>
    <t>30.01.2019.</t>
  </si>
  <si>
    <t>03.12.2018.</t>
  </si>
  <si>
    <t>13.03.2019.</t>
  </si>
  <si>
    <t>11.04.2019.</t>
  </si>
  <si>
    <t>17.01.2019.</t>
  </si>
  <si>
    <t>31.05.2019.</t>
  </si>
  <si>
    <t>03.07.2019.</t>
  </si>
  <si>
    <t>11.07.2019.</t>
  </si>
  <si>
    <t>21.09.2018.</t>
  </si>
  <si>
    <t>08.07.2019.</t>
  </si>
  <si>
    <t>02.07.2019.</t>
  </si>
  <si>
    <t>25.07.2019.</t>
  </si>
  <si>
    <t>01.07.2019.</t>
  </si>
  <si>
    <t>23.05.2019.</t>
  </si>
  <si>
    <t>05.07.2019.</t>
  </si>
  <si>
    <t>21.06.2019.</t>
  </si>
  <si>
    <t>31.07.2018.</t>
  </si>
  <si>
    <t>05.06.2019.</t>
  </si>
  <si>
    <t>30.04.2019.</t>
  </si>
  <si>
    <t>10.05.2019.</t>
  </si>
  <si>
    <t>30.09.2019.</t>
  </si>
  <si>
    <t>21.5.2019.</t>
  </si>
  <si>
    <t>30.08.2019.</t>
  </si>
  <si>
    <t>25.09.2019.</t>
  </si>
  <si>
    <t>Potreba za povećanim uslugama odvoza otpada uslijed povećanja količine infektivnog otpada čiji se ukupna godišnja količina ne može unaprijed točno odrediti.</t>
  </si>
  <si>
    <t>02.10.2019.</t>
  </si>
  <si>
    <t>Prekoračenje ugorenog iznosa zbog više utrošenog potrošnog materijala u redovitim servisima opreme od planiranog.</t>
  </si>
  <si>
    <t>Potreba za povećanim količinama uslijed povećanja  broja uzoraka čiji se broj na godišnjoj razini ne može ukupno odrediti.</t>
  </si>
  <si>
    <t>Potreba za povećanim količinima cjepiva zbog izvanrednih  zahtjeva za cijepljenjem osoblja MORH-a.</t>
  </si>
  <si>
    <t>Plaćen je iznos iznad planiranog za razbijanje zidova zbog veće debljine zidova od predviđene.</t>
  </si>
  <si>
    <t>Potreba za povećanim količinama uslijed povećanja  broja uzoraka čiji se broj na godišnjoj razini ne može točno odrediti.</t>
  </si>
  <si>
    <t>Porasta potrošnje određenih artikala sredstva za osobnu higijenu čiji se potreba na godišnjoj razini ne može točno odrediti.</t>
  </si>
  <si>
    <t>146.</t>
  </si>
  <si>
    <t>Opskrba električnom energijom</t>
  </si>
  <si>
    <t>HEP- Opskrba d.o.o.</t>
  </si>
  <si>
    <t>22.10.2018. - 
1 godina</t>
  </si>
  <si>
    <t>Zajednička javna nabava putem Ureda za javnu nabavu (Okvirni sporazum broj 1251/2018)</t>
  </si>
  <si>
    <t>Aneks ugovora 
br. A-417/2019</t>
  </si>
  <si>
    <t>04.11.2019.</t>
  </si>
  <si>
    <t>15.10.2019.</t>
  </si>
  <si>
    <t>14.11.2019.</t>
  </si>
  <si>
    <t>///////////</t>
  </si>
  <si>
    <t>///////</t>
  </si>
  <si>
    <t>19.12.2019.</t>
  </si>
  <si>
    <t>8.1.2020.</t>
  </si>
  <si>
    <t>26.11.2019.</t>
  </si>
  <si>
    <t>19.7.2019.</t>
  </si>
  <si>
    <t>16.12.2019.</t>
  </si>
  <si>
    <t>11.11.2019.</t>
  </si>
  <si>
    <t>22.2.2019.</t>
  </si>
  <si>
    <t>2.1.2020.</t>
  </si>
  <si>
    <t>15.1.2020.</t>
  </si>
  <si>
    <t>10.12.2019.</t>
  </si>
  <si>
    <t>2.12.2019.</t>
  </si>
  <si>
    <t>17.12.2019.</t>
  </si>
  <si>
    <t>20.8.2019.</t>
  </si>
  <si>
    <t>II. Ugovor za nabavu KEMIKALIJA, 
Grupa 2. Kemikalije visoke čistoće, ev.ug. 392/2018</t>
  </si>
  <si>
    <t>II. Ugovor za nabavu KEMIKALIJA, 
Grupa 1. Kemikalije p.a., ev.ug. 391/2018</t>
  </si>
  <si>
    <t>II. Ugovor za nabavu KEMIKALIJA, 
Grupa 3. Kemikalije za posebne namjene, ev.ug. 394/2018</t>
  </si>
  <si>
    <t>II. Ugovor za nabavu KEMIKALIJA, 
Grupa 4. Alkohol i solna tehnička kiselina, ev.ug. 393/2018</t>
  </si>
  <si>
    <r>
      <t xml:space="preserve">27.03.2018. - 
</t>
    </r>
    <r>
      <rPr>
        <sz val="10"/>
        <color rgb="FFFF0000"/>
        <rFont val="Calibri"/>
        <family val="2"/>
        <charset val="238"/>
        <scheme val="minor"/>
      </rPr>
      <t>3 godine</t>
    </r>
  </si>
  <si>
    <t>13.11.2019.</t>
  </si>
  <si>
    <t>30.11.2019.</t>
  </si>
  <si>
    <t>Prekoračenje ugorenog iznosa zbog dotrajalosti vozila učestali su kvarovi i poravci koji nisu predviđeni redovnim servisima i nije ih moguće na godišnjoj razini unaprijed predvidjeti.</t>
  </si>
  <si>
    <t>28.2.2019.</t>
  </si>
  <si>
    <t>Prekoračenje zbog povećanja promotivnih akrtivnosti Zavoda.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</si>
</sst>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_k_n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sz val="10"/>
      <color rgb="FFFF0000"/>
      <name val="Trebuchet MS"/>
      <family val="2"/>
      <charset val="238"/>
    </font>
    <font>
      <sz val="10"/>
      <name val="Calibri"/>
      <family val="2"/>
      <charset val="238"/>
    </font>
    <font>
      <u/>
      <sz val="11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color rgb="FFFF0000"/>
      <name val="Trebuchet M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</cellStyleXfs>
  <cellXfs count="87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4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/>
    <xf numFmtId="164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14" fillId="0" borderId="3" xfId="0" applyNumberFormat="1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vertical="top" wrapText="1"/>
    </xf>
    <xf numFmtId="165" fontId="6" fillId="4" borderId="1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4" fontId="5" fillId="0" borderId="0" xfId="0" applyNumberFormat="1" applyFont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top" wrapText="1"/>
    </xf>
    <xf numFmtId="164" fontId="6" fillId="2" borderId="1" xfId="0" applyNumberFormat="1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156"/>
  <sheetViews>
    <sheetView tabSelected="1" topLeftCell="A145" zoomScaleNormal="100" workbookViewId="0">
      <pane xSplit="2" topLeftCell="C1" activePane="topRight" state="frozen"/>
      <selection pane="topRight" activeCell="M140" sqref="M140:N142"/>
    </sheetView>
  </sheetViews>
  <sheetFormatPr defaultRowHeight="15" x14ac:dyDescent="0.25"/>
  <cols>
    <col min="1" max="1" width="5.7109375" style="3" customWidth="1"/>
    <col min="2" max="2" width="33.140625" style="3" customWidth="1"/>
    <col min="3" max="3" width="15.7109375" style="55" customWidth="1"/>
    <col min="4" max="4" width="19.28515625" style="3" customWidth="1"/>
    <col min="5" max="5" width="17.5703125" style="47" customWidth="1"/>
    <col min="6" max="6" width="20" style="4" customWidth="1"/>
    <col min="7" max="7" width="17.140625" style="14" customWidth="1"/>
    <col min="8" max="8" width="15.7109375" style="19" customWidth="1"/>
    <col min="9" max="9" width="15.85546875" style="3" customWidth="1"/>
    <col min="10" max="11" width="16.140625" style="4" customWidth="1"/>
    <col min="12" max="12" width="15.28515625" style="14" customWidth="1"/>
    <col min="13" max="14" width="15.85546875" style="56" customWidth="1"/>
    <col min="15" max="15" width="20.7109375" style="14" customWidth="1"/>
    <col min="16" max="16" width="19.5703125" style="3" customWidth="1"/>
    <col min="17" max="17" width="9.140625" style="1" customWidth="1"/>
    <col min="18" max="20" width="9.140625" style="1"/>
    <col min="21" max="21" width="11.85546875" style="1" bestFit="1" customWidth="1"/>
    <col min="22" max="22" width="10.42578125" style="1" bestFit="1" customWidth="1"/>
    <col min="23" max="23" width="9.140625" style="1"/>
    <col min="24" max="24" width="10.42578125" style="1" bestFit="1" customWidth="1"/>
    <col min="25" max="25" width="10.85546875" style="1" bestFit="1" customWidth="1"/>
    <col min="26" max="26" width="10.42578125" style="1" bestFit="1" customWidth="1"/>
    <col min="27" max="16384" width="9.140625" style="1"/>
  </cols>
  <sheetData>
    <row r="1" spans="1:16" s="2" customFormat="1" ht="92.25" customHeight="1" x14ac:dyDescent="0.25">
      <c r="A1" s="22" t="s">
        <v>1</v>
      </c>
      <c r="B1" s="22" t="s">
        <v>2</v>
      </c>
      <c r="C1" s="22" t="s">
        <v>0</v>
      </c>
      <c r="D1" s="22" t="s">
        <v>6</v>
      </c>
      <c r="E1" s="35" t="s">
        <v>3</v>
      </c>
      <c r="F1" s="23" t="s">
        <v>5</v>
      </c>
      <c r="G1" s="23" t="s">
        <v>7</v>
      </c>
      <c r="H1" s="37" t="s">
        <v>258</v>
      </c>
      <c r="I1" s="34" t="s">
        <v>9</v>
      </c>
      <c r="J1" s="36" t="s">
        <v>8</v>
      </c>
      <c r="K1" s="36" t="s">
        <v>259</v>
      </c>
      <c r="L1" s="36" t="s">
        <v>10</v>
      </c>
      <c r="M1" s="70" t="s">
        <v>260</v>
      </c>
      <c r="N1" s="70" t="s">
        <v>11</v>
      </c>
      <c r="O1" s="23" t="s">
        <v>12</v>
      </c>
      <c r="P1" s="34" t="s">
        <v>13</v>
      </c>
    </row>
    <row r="2" spans="1:16" ht="48.75" customHeight="1" x14ac:dyDescent="0.25">
      <c r="A2" s="38" t="s">
        <v>4</v>
      </c>
      <c r="B2" s="6" t="s">
        <v>14</v>
      </c>
      <c r="C2" s="38" t="s">
        <v>15</v>
      </c>
      <c r="D2" s="6" t="s">
        <v>16</v>
      </c>
      <c r="E2" s="38"/>
      <c r="F2" s="8" t="s">
        <v>17</v>
      </c>
      <c r="G2" s="29" t="s">
        <v>18</v>
      </c>
      <c r="H2" s="43">
        <v>82823351319</v>
      </c>
      <c r="I2" s="38" t="s">
        <v>234</v>
      </c>
      <c r="J2" s="50">
        <v>88700</v>
      </c>
      <c r="K2" s="50">
        <v>110875</v>
      </c>
      <c r="L2" s="45" t="s">
        <v>668</v>
      </c>
      <c r="M2" s="50">
        <f>N2/1.25</f>
        <v>57420</v>
      </c>
      <c r="N2" s="50">
        <v>71775</v>
      </c>
      <c r="O2" s="9"/>
      <c r="P2" s="24"/>
    </row>
    <row r="3" spans="1:16" ht="48.75" customHeight="1" x14ac:dyDescent="0.25">
      <c r="A3" s="38" t="s">
        <v>19</v>
      </c>
      <c r="B3" s="6" t="s">
        <v>20</v>
      </c>
      <c r="C3" s="38" t="s">
        <v>21</v>
      </c>
      <c r="D3" s="6" t="s">
        <v>22</v>
      </c>
      <c r="E3" s="45"/>
      <c r="F3" s="8" t="s">
        <v>17</v>
      </c>
      <c r="G3" s="29" t="s">
        <v>23</v>
      </c>
      <c r="H3" s="43">
        <v>51786203438</v>
      </c>
      <c r="I3" s="38" t="s">
        <v>235</v>
      </c>
      <c r="J3" s="50">
        <v>156700</v>
      </c>
      <c r="K3" s="50">
        <v>195875</v>
      </c>
      <c r="L3" s="45" t="s">
        <v>683</v>
      </c>
      <c r="M3" s="50">
        <v>86491</v>
      </c>
      <c r="N3" s="50">
        <f>M3*1.25</f>
        <v>108113.75</v>
      </c>
      <c r="O3" s="9"/>
      <c r="P3" s="24"/>
    </row>
    <row r="4" spans="1:16" ht="48.75" customHeight="1" x14ac:dyDescent="0.25">
      <c r="A4" s="38" t="s">
        <v>24</v>
      </c>
      <c r="B4" s="6" t="s">
        <v>25</v>
      </c>
      <c r="C4" s="38" t="s">
        <v>26</v>
      </c>
      <c r="D4" s="6" t="s">
        <v>27</v>
      </c>
      <c r="E4" s="45"/>
      <c r="F4" s="8" t="s">
        <v>17</v>
      </c>
      <c r="G4" s="29" t="s">
        <v>28</v>
      </c>
      <c r="H4" s="43">
        <v>23330111713</v>
      </c>
      <c r="I4" s="38" t="s">
        <v>235</v>
      </c>
      <c r="J4" s="50" t="s">
        <v>296</v>
      </c>
      <c r="K4" s="50">
        <v>14129.48</v>
      </c>
      <c r="L4" s="45" t="s">
        <v>623</v>
      </c>
      <c r="M4" s="50">
        <f t="shared" ref="M4:M7" si="0">N4/1.25</f>
        <v>22138</v>
      </c>
      <c r="N4" s="50">
        <v>27672.5</v>
      </c>
      <c r="O4" s="9"/>
      <c r="P4" s="24"/>
    </row>
    <row r="5" spans="1:16" ht="48.75" customHeight="1" x14ac:dyDescent="0.25">
      <c r="A5" s="40" t="s">
        <v>29</v>
      </c>
      <c r="B5" s="17" t="s">
        <v>30</v>
      </c>
      <c r="C5" s="40" t="s">
        <v>31</v>
      </c>
      <c r="D5" s="17" t="s">
        <v>32</v>
      </c>
      <c r="E5" s="44" t="s">
        <v>33</v>
      </c>
      <c r="F5" s="13" t="s">
        <v>34</v>
      </c>
      <c r="G5" s="28" t="s">
        <v>35</v>
      </c>
      <c r="H5" s="42">
        <v>32179081874</v>
      </c>
      <c r="I5" s="38" t="s">
        <v>235</v>
      </c>
      <c r="J5" s="49">
        <v>266009</v>
      </c>
      <c r="K5" s="49">
        <v>332511.25</v>
      </c>
      <c r="L5" s="45" t="s">
        <v>624</v>
      </c>
      <c r="M5" s="50">
        <v>150503.79999999999</v>
      </c>
      <c r="N5" s="50">
        <f>M5*1.25</f>
        <v>188129.75</v>
      </c>
      <c r="O5" s="12"/>
      <c r="P5" s="11"/>
    </row>
    <row r="6" spans="1:16" ht="89.25" x14ac:dyDescent="0.25">
      <c r="A6" s="39" t="s">
        <v>36</v>
      </c>
      <c r="B6" s="20" t="s">
        <v>45</v>
      </c>
      <c r="C6" s="39" t="s">
        <v>46</v>
      </c>
      <c r="D6" s="20" t="s">
        <v>47</v>
      </c>
      <c r="E6" s="46" t="s">
        <v>48</v>
      </c>
      <c r="F6" s="62" t="s">
        <v>49</v>
      </c>
      <c r="G6" s="25" t="s">
        <v>50</v>
      </c>
      <c r="H6" s="41">
        <v>30293478878</v>
      </c>
      <c r="I6" s="39" t="s">
        <v>236</v>
      </c>
      <c r="J6" s="48">
        <v>126718</v>
      </c>
      <c r="K6" s="48">
        <v>158397.5</v>
      </c>
      <c r="L6" s="46" t="s">
        <v>681</v>
      </c>
      <c r="M6" s="48">
        <v>112381.7</v>
      </c>
      <c r="N6" s="48">
        <f>M6*1.25</f>
        <v>140477.125</v>
      </c>
      <c r="O6" s="26"/>
      <c r="P6" s="20"/>
    </row>
    <row r="7" spans="1:16" ht="48.75" customHeight="1" x14ac:dyDescent="0.25">
      <c r="A7" s="38" t="s">
        <v>51</v>
      </c>
      <c r="B7" s="17" t="s">
        <v>37</v>
      </c>
      <c r="C7" s="40"/>
      <c r="D7" s="17"/>
      <c r="E7" s="44"/>
      <c r="F7" s="13" t="s">
        <v>38</v>
      </c>
      <c r="G7" s="28" t="s">
        <v>39</v>
      </c>
      <c r="H7" s="42">
        <v>23503746756</v>
      </c>
      <c r="I7" s="40" t="s">
        <v>237</v>
      </c>
      <c r="J7" s="49">
        <v>38089.5</v>
      </c>
      <c r="K7" s="49">
        <f>J7*1.25</f>
        <v>47611.875</v>
      </c>
      <c r="L7" s="45" t="s">
        <v>625</v>
      </c>
      <c r="M7" s="50">
        <f t="shared" si="0"/>
        <v>46727.903999999995</v>
      </c>
      <c r="N7" s="50">
        <v>58409.88</v>
      </c>
      <c r="O7" s="27"/>
      <c r="P7" s="10"/>
    </row>
    <row r="8" spans="1:16" ht="89.25" x14ac:dyDescent="0.25">
      <c r="A8" s="39" t="s">
        <v>52</v>
      </c>
      <c r="B8" s="20" t="s">
        <v>54</v>
      </c>
      <c r="C8" s="39" t="s">
        <v>46</v>
      </c>
      <c r="D8" s="20" t="s">
        <v>47</v>
      </c>
      <c r="E8" s="46" t="s">
        <v>48</v>
      </c>
      <c r="F8" s="62" t="s">
        <v>49</v>
      </c>
      <c r="G8" s="25" t="s">
        <v>55</v>
      </c>
      <c r="H8" s="41">
        <v>72138001170</v>
      </c>
      <c r="I8" s="39" t="s">
        <v>238</v>
      </c>
      <c r="J8" s="48">
        <v>49115.5</v>
      </c>
      <c r="K8" s="48">
        <v>61394.38</v>
      </c>
      <c r="L8" s="46" t="s">
        <v>684</v>
      </c>
      <c r="M8" s="48">
        <v>35082.5</v>
      </c>
      <c r="N8" s="48">
        <f>M8*1.25</f>
        <v>43853.125</v>
      </c>
      <c r="O8" s="26"/>
      <c r="P8" s="20"/>
    </row>
    <row r="9" spans="1:16" ht="48.75" customHeight="1" x14ac:dyDescent="0.25">
      <c r="A9" s="38" t="s">
        <v>53</v>
      </c>
      <c r="B9" s="17" t="s">
        <v>40</v>
      </c>
      <c r="C9" s="40" t="s">
        <v>41</v>
      </c>
      <c r="D9" s="17" t="s">
        <v>42</v>
      </c>
      <c r="E9" s="44" t="s">
        <v>43</v>
      </c>
      <c r="F9" s="13" t="s">
        <v>34</v>
      </c>
      <c r="G9" s="28" t="s">
        <v>44</v>
      </c>
      <c r="H9" s="42">
        <v>16214531266</v>
      </c>
      <c r="I9" s="40" t="s">
        <v>60</v>
      </c>
      <c r="J9" s="49">
        <v>998720</v>
      </c>
      <c r="K9" s="49">
        <v>1248400</v>
      </c>
      <c r="L9" s="45" t="s">
        <v>680</v>
      </c>
      <c r="M9" s="49">
        <v>998720</v>
      </c>
      <c r="N9" s="49">
        <v>1248400</v>
      </c>
      <c r="O9" s="7"/>
      <c r="P9" s="29"/>
    </row>
    <row r="10" spans="1:16" ht="48.75" customHeight="1" x14ac:dyDescent="0.25">
      <c r="A10" s="38" t="s">
        <v>61</v>
      </c>
      <c r="B10" s="6" t="s">
        <v>56</v>
      </c>
      <c r="C10" s="38" t="s">
        <v>57</v>
      </c>
      <c r="D10" s="6" t="s">
        <v>58</v>
      </c>
      <c r="E10" s="45"/>
      <c r="F10" s="8" t="s">
        <v>17</v>
      </c>
      <c r="G10" s="29" t="s">
        <v>59</v>
      </c>
      <c r="H10" s="43">
        <v>77931216562</v>
      </c>
      <c r="I10" s="38" t="s">
        <v>239</v>
      </c>
      <c r="J10" s="50">
        <v>179720</v>
      </c>
      <c r="K10" s="50">
        <f>J10*1.25</f>
        <v>224650</v>
      </c>
      <c r="L10" s="45" t="s">
        <v>662</v>
      </c>
      <c r="M10" s="50">
        <v>139406</v>
      </c>
      <c r="N10" s="50">
        <f>M10*1.25</f>
        <v>174257.5</v>
      </c>
      <c r="O10" s="27"/>
      <c r="P10" s="10"/>
    </row>
    <row r="11" spans="1:16" ht="48.75" customHeight="1" x14ac:dyDescent="0.25">
      <c r="A11" s="38" t="s">
        <v>62</v>
      </c>
      <c r="B11" s="6" t="s">
        <v>63</v>
      </c>
      <c r="C11" s="38" t="s">
        <v>64</v>
      </c>
      <c r="D11" s="6" t="s">
        <v>65</v>
      </c>
      <c r="E11" s="45"/>
      <c r="F11" s="8" t="s">
        <v>17</v>
      </c>
      <c r="G11" s="29" t="s">
        <v>59</v>
      </c>
      <c r="H11" s="43">
        <v>77931216562</v>
      </c>
      <c r="I11" s="38" t="s">
        <v>239</v>
      </c>
      <c r="J11" s="50">
        <v>114980</v>
      </c>
      <c r="K11" s="50">
        <v>143725</v>
      </c>
      <c r="L11" s="45" t="s">
        <v>661</v>
      </c>
      <c r="M11" s="50">
        <v>107430</v>
      </c>
      <c r="N11" s="50">
        <f>M11*1.25</f>
        <v>134287.5</v>
      </c>
      <c r="O11" s="57"/>
      <c r="P11" s="29"/>
    </row>
    <row r="12" spans="1:16" ht="48.75" customHeight="1" x14ac:dyDescent="0.25">
      <c r="A12" s="38" t="s">
        <v>66</v>
      </c>
      <c r="B12" s="6" t="s">
        <v>74</v>
      </c>
      <c r="C12" s="38" t="s">
        <v>75</v>
      </c>
      <c r="D12" s="6" t="s">
        <v>76</v>
      </c>
      <c r="E12" s="45" t="s">
        <v>77</v>
      </c>
      <c r="F12" s="13" t="s">
        <v>34</v>
      </c>
      <c r="G12" s="29" t="s">
        <v>78</v>
      </c>
      <c r="H12" s="43">
        <v>95125392657</v>
      </c>
      <c r="I12" s="38" t="s">
        <v>240</v>
      </c>
      <c r="J12" s="50">
        <v>69645</v>
      </c>
      <c r="K12" s="50">
        <f t="shared" ref="K12:K28" si="1">J12*1.25</f>
        <v>87056.25</v>
      </c>
      <c r="L12" s="44" t="s">
        <v>724</v>
      </c>
      <c r="M12" s="50">
        <f t="shared" ref="M12:M19" si="2">N12/1.25</f>
        <v>0</v>
      </c>
      <c r="N12" s="50">
        <v>0</v>
      </c>
      <c r="O12" s="57"/>
      <c r="P12" s="29"/>
    </row>
    <row r="13" spans="1:16" ht="48.75" customHeight="1" x14ac:dyDescent="0.25">
      <c r="A13" s="38" t="s">
        <v>70</v>
      </c>
      <c r="B13" s="6" t="s">
        <v>79</v>
      </c>
      <c r="C13" s="38" t="s">
        <v>75</v>
      </c>
      <c r="D13" s="6" t="s">
        <v>76</v>
      </c>
      <c r="E13" s="45" t="s">
        <v>77</v>
      </c>
      <c r="F13" s="13" t="s">
        <v>34</v>
      </c>
      <c r="G13" s="29" t="s">
        <v>78</v>
      </c>
      <c r="H13" s="43">
        <v>95125392657</v>
      </c>
      <c r="I13" s="38" t="s">
        <v>240</v>
      </c>
      <c r="J13" s="50">
        <v>63250</v>
      </c>
      <c r="K13" s="50">
        <f t="shared" si="1"/>
        <v>79062.5</v>
      </c>
      <c r="L13" s="45" t="s">
        <v>626</v>
      </c>
      <c r="M13" s="50">
        <f t="shared" si="2"/>
        <v>53365</v>
      </c>
      <c r="N13" s="50">
        <v>66706.25</v>
      </c>
      <c r="O13" s="30"/>
      <c r="P13" s="29"/>
    </row>
    <row r="14" spans="1:16" ht="48.75" customHeight="1" x14ac:dyDescent="0.25">
      <c r="A14" s="38" t="s">
        <v>83</v>
      </c>
      <c r="B14" s="6" t="s">
        <v>91</v>
      </c>
      <c r="C14" s="38" t="s">
        <v>92</v>
      </c>
      <c r="D14" s="6" t="s">
        <v>93</v>
      </c>
      <c r="E14" s="63" t="s">
        <v>94</v>
      </c>
      <c r="F14" s="13" t="s">
        <v>34</v>
      </c>
      <c r="G14" s="29" t="s">
        <v>50</v>
      </c>
      <c r="H14" s="43">
        <v>30293478878</v>
      </c>
      <c r="I14" s="38" t="s">
        <v>240</v>
      </c>
      <c r="J14" s="50">
        <v>131351.5</v>
      </c>
      <c r="K14" s="50">
        <f>J14*1.25</f>
        <v>164189.375</v>
      </c>
      <c r="L14" s="45" t="s">
        <v>682</v>
      </c>
      <c r="M14" s="50">
        <v>73562</v>
      </c>
      <c r="N14" s="50">
        <f>M14*1.25</f>
        <v>91952.5</v>
      </c>
      <c r="O14" s="57"/>
      <c r="P14" s="29"/>
    </row>
    <row r="15" spans="1:16" ht="52.5" customHeight="1" x14ac:dyDescent="0.25">
      <c r="A15" s="38" t="s">
        <v>84</v>
      </c>
      <c r="B15" s="6" t="s">
        <v>95</v>
      </c>
      <c r="C15" s="38" t="s">
        <v>92</v>
      </c>
      <c r="D15" s="6" t="s">
        <v>93</v>
      </c>
      <c r="E15" s="63" t="s">
        <v>94</v>
      </c>
      <c r="F15" s="13" t="s">
        <v>34</v>
      </c>
      <c r="G15" s="29" t="s">
        <v>50</v>
      </c>
      <c r="H15" s="43">
        <v>30293478878</v>
      </c>
      <c r="I15" s="38" t="s">
        <v>240</v>
      </c>
      <c r="J15" s="50">
        <v>67905</v>
      </c>
      <c r="K15" s="50">
        <f>J15*1.25</f>
        <v>84881.25</v>
      </c>
      <c r="L15" s="45" t="s">
        <v>678</v>
      </c>
      <c r="M15" s="50">
        <v>33435</v>
      </c>
      <c r="N15" s="50">
        <f>M15*1.25</f>
        <v>41793.75</v>
      </c>
      <c r="O15" s="30"/>
      <c r="P15" s="29"/>
    </row>
    <row r="16" spans="1:16" ht="48.75" customHeight="1" x14ac:dyDescent="0.25">
      <c r="A16" s="38" t="s">
        <v>82</v>
      </c>
      <c r="B16" s="6" t="s">
        <v>80</v>
      </c>
      <c r="C16" s="38" t="s">
        <v>75</v>
      </c>
      <c r="D16" s="6" t="s">
        <v>76</v>
      </c>
      <c r="E16" s="45" t="s">
        <v>77</v>
      </c>
      <c r="F16" s="13" t="s">
        <v>34</v>
      </c>
      <c r="G16" s="29" t="s">
        <v>81</v>
      </c>
      <c r="H16" s="43">
        <v>5982228231</v>
      </c>
      <c r="I16" s="38" t="s">
        <v>241</v>
      </c>
      <c r="J16" s="50">
        <v>55415</v>
      </c>
      <c r="K16" s="50">
        <f t="shared" si="1"/>
        <v>69268.75</v>
      </c>
      <c r="L16" s="45" t="s">
        <v>673</v>
      </c>
      <c r="M16" s="50">
        <v>43007.6</v>
      </c>
      <c r="N16" s="50">
        <f>M16*1.25</f>
        <v>53759.5</v>
      </c>
      <c r="O16" s="30"/>
      <c r="P16" s="29"/>
    </row>
    <row r="17" spans="1:17" ht="48.75" customHeight="1" x14ac:dyDescent="0.25">
      <c r="A17" s="40" t="s">
        <v>96</v>
      </c>
      <c r="B17" s="17" t="s">
        <v>67</v>
      </c>
      <c r="C17" s="40"/>
      <c r="D17" s="17"/>
      <c r="E17" s="44"/>
      <c r="F17" s="13" t="s">
        <v>69</v>
      </c>
      <c r="G17" s="28" t="s">
        <v>68</v>
      </c>
      <c r="H17" s="42">
        <v>83157399243</v>
      </c>
      <c r="I17" s="40" t="s">
        <v>89</v>
      </c>
      <c r="J17" s="49">
        <v>28000</v>
      </c>
      <c r="K17" s="49">
        <f t="shared" si="1"/>
        <v>35000</v>
      </c>
      <c r="L17" s="45" t="s">
        <v>608</v>
      </c>
      <c r="M17" s="50">
        <f t="shared" si="2"/>
        <v>27900</v>
      </c>
      <c r="N17" s="50">
        <v>34875</v>
      </c>
      <c r="O17" s="31"/>
      <c r="P17" s="18"/>
    </row>
    <row r="18" spans="1:17" ht="48.75" customHeight="1" x14ac:dyDescent="0.25">
      <c r="A18" s="40" t="s">
        <v>97</v>
      </c>
      <c r="B18" s="59" t="s">
        <v>71</v>
      </c>
      <c r="C18" s="42"/>
      <c r="D18" s="59"/>
      <c r="E18" s="42"/>
      <c r="F18" s="13" t="s">
        <v>72</v>
      </c>
      <c r="G18" s="28" t="s">
        <v>73</v>
      </c>
      <c r="H18" s="42">
        <v>96725652983</v>
      </c>
      <c r="I18" s="42" t="s">
        <v>90</v>
      </c>
      <c r="J18" s="49">
        <v>39637.800000000003</v>
      </c>
      <c r="K18" s="49">
        <f t="shared" si="1"/>
        <v>49547.25</v>
      </c>
      <c r="L18" s="44" t="s">
        <v>679</v>
      </c>
      <c r="M18" s="50">
        <f t="shared" si="2"/>
        <v>39637.800000000003</v>
      </c>
      <c r="N18" s="49">
        <v>49547.25</v>
      </c>
      <c r="O18" s="31"/>
      <c r="P18" s="18"/>
    </row>
    <row r="19" spans="1:17" ht="48.75" customHeight="1" x14ac:dyDescent="0.25">
      <c r="A19" s="40" t="s">
        <v>125</v>
      </c>
      <c r="B19" s="59" t="s">
        <v>111</v>
      </c>
      <c r="C19" s="42" t="s">
        <v>112</v>
      </c>
      <c r="D19" s="59" t="s">
        <v>113</v>
      </c>
      <c r="E19" s="42"/>
      <c r="F19" s="8" t="s">
        <v>17</v>
      </c>
      <c r="G19" s="28" t="s">
        <v>114</v>
      </c>
      <c r="H19" s="42">
        <v>81606184722</v>
      </c>
      <c r="I19" s="42" t="s">
        <v>479</v>
      </c>
      <c r="J19" s="49">
        <v>123258.34</v>
      </c>
      <c r="K19" s="49">
        <f t="shared" si="1"/>
        <v>154072.92499999999</v>
      </c>
      <c r="L19" s="45" t="s">
        <v>626</v>
      </c>
      <c r="M19" s="50">
        <f t="shared" si="2"/>
        <v>96320.703999999998</v>
      </c>
      <c r="N19" s="50">
        <v>120400.88</v>
      </c>
      <c r="O19" s="31"/>
      <c r="P19" s="18"/>
    </row>
    <row r="20" spans="1:17" ht="47.25" customHeight="1" x14ac:dyDescent="0.25">
      <c r="A20" s="40" t="s">
        <v>126</v>
      </c>
      <c r="B20" s="6" t="s">
        <v>98</v>
      </c>
      <c r="C20" s="38" t="s">
        <v>92</v>
      </c>
      <c r="D20" s="6" t="s">
        <v>93</v>
      </c>
      <c r="E20" s="63" t="s">
        <v>94</v>
      </c>
      <c r="F20" s="13" t="s">
        <v>34</v>
      </c>
      <c r="G20" s="29" t="s">
        <v>99</v>
      </c>
      <c r="H20" s="43">
        <v>93613785608</v>
      </c>
      <c r="I20" s="38" t="s">
        <v>242</v>
      </c>
      <c r="J20" s="50">
        <v>128940</v>
      </c>
      <c r="K20" s="50">
        <f t="shared" si="1"/>
        <v>161175</v>
      </c>
      <c r="L20" s="44" t="s">
        <v>628</v>
      </c>
      <c r="M20" s="49">
        <v>103870</v>
      </c>
      <c r="N20" s="49">
        <f>M20*1.25</f>
        <v>129837.5</v>
      </c>
      <c r="O20" s="31"/>
      <c r="P20" s="18"/>
    </row>
    <row r="21" spans="1:17" ht="72" x14ac:dyDescent="0.25">
      <c r="A21" s="40" t="s">
        <v>127</v>
      </c>
      <c r="B21" s="6" t="s">
        <v>100</v>
      </c>
      <c r="C21" s="38" t="s">
        <v>92</v>
      </c>
      <c r="D21" s="6" t="s">
        <v>93</v>
      </c>
      <c r="E21" s="63" t="s">
        <v>94</v>
      </c>
      <c r="F21" s="13" t="s">
        <v>34</v>
      </c>
      <c r="G21" s="29" t="s">
        <v>99</v>
      </c>
      <c r="H21" s="43">
        <v>93613785608</v>
      </c>
      <c r="I21" s="38" t="s">
        <v>242</v>
      </c>
      <c r="J21" s="50">
        <v>25418</v>
      </c>
      <c r="K21" s="50">
        <f t="shared" si="1"/>
        <v>31772.5</v>
      </c>
      <c r="L21" s="44" t="s">
        <v>652</v>
      </c>
      <c r="M21" s="49">
        <v>39940.25</v>
      </c>
      <c r="N21" s="49">
        <f t="shared" ref="N21:N22" si="3">M21*1.25</f>
        <v>49925.3125</v>
      </c>
      <c r="O21" s="61" t="s">
        <v>710</v>
      </c>
      <c r="P21" s="18"/>
    </row>
    <row r="22" spans="1:17" ht="72" x14ac:dyDescent="0.25">
      <c r="A22" s="40" t="s">
        <v>128</v>
      </c>
      <c r="B22" s="6" t="s">
        <v>101</v>
      </c>
      <c r="C22" s="38" t="s">
        <v>92</v>
      </c>
      <c r="D22" s="6" t="s">
        <v>93</v>
      </c>
      <c r="E22" s="63" t="s">
        <v>94</v>
      </c>
      <c r="F22" s="13" t="s">
        <v>34</v>
      </c>
      <c r="G22" s="29" t="s">
        <v>99</v>
      </c>
      <c r="H22" s="43">
        <v>93613785608</v>
      </c>
      <c r="I22" s="38" t="s">
        <v>242</v>
      </c>
      <c r="J22" s="50">
        <v>108822</v>
      </c>
      <c r="K22" s="50">
        <f t="shared" si="1"/>
        <v>136027.5</v>
      </c>
      <c r="L22" s="44" t="s">
        <v>674</v>
      </c>
      <c r="M22" s="49">
        <v>111120.5</v>
      </c>
      <c r="N22" s="49">
        <f t="shared" si="3"/>
        <v>138900.625</v>
      </c>
      <c r="O22" s="61" t="s">
        <v>710</v>
      </c>
      <c r="P22" s="18"/>
    </row>
    <row r="23" spans="1:17" ht="47.25" customHeight="1" x14ac:dyDescent="0.25">
      <c r="A23" s="40" t="s">
        <v>129</v>
      </c>
      <c r="B23" s="6" t="s">
        <v>102</v>
      </c>
      <c r="C23" s="38" t="s">
        <v>92</v>
      </c>
      <c r="D23" s="6" t="s">
        <v>93</v>
      </c>
      <c r="E23" s="63" t="s">
        <v>94</v>
      </c>
      <c r="F23" s="13" t="s">
        <v>34</v>
      </c>
      <c r="G23" s="29" t="s">
        <v>99</v>
      </c>
      <c r="H23" s="43">
        <v>93613785608</v>
      </c>
      <c r="I23" s="38" t="s">
        <v>242</v>
      </c>
      <c r="J23" s="50">
        <v>33675</v>
      </c>
      <c r="K23" s="50">
        <f t="shared" si="1"/>
        <v>42093.75</v>
      </c>
      <c r="L23" s="44" t="s">
        <v>675</v>
      </c>
      <c r="M23" s="49">
        <v>23976.6</v>
      </c>
      <c r="N23" s="49">
        <f>M23*1.25</f>
        <v>29970.75</v>
      </c>
      <c r="O23" s="31"/>
      <c r="P23" s="18"/>
    </row>
    <row r="24" spans="1:17" ht="47.25" customHeight="1" x14ac:dyDescent="0.25">
      <c r="A24" s="40" t="s">
        <v>130</v>
      </c>
      <c r="B24" s="6" t="s">
        <v>629</v>
      </c>
      <c r="C24" s="38" t="s">
        <v>92</v>
      </c>
      <c r="D24" s="6" t="s">
        <v>93</v>
      </c>
      <c r="E24" s="63" t="s">
        <v>94</v>
      </c>
      <c r="F24" s="13" t="s">
        <v>34</v>
      </c>
      <c r="G24" s="29" t="s">
        <v>108</v>
      </c>
      <c r="H24" s="43">
        <v>23258127960</v>
      </c>
      <c r="I24" s="38" t="s">
        <v>243</v>
      </c>
      <c r="J24" s="50">
        <v>60335</v>
      </c>
      <c r="K24" s="50">
        <f t="shared" ref="K24:K25" si="4">J24*1.25</f>
        <v>75418.75</v>
      </c>
      <c r="L24" s="44" t="s">
        <v>630</v>
      </c>
      <c r="M24" s="50">
        <v>44063</v>
      </c>
      <c r="N24" s="50">
        <f>M24*1.25</f>
        <v>55078.75</v>
      </c>
      <c r="O24" s="31"/>
      <c r="P24" s="18"/>
    </row>
    <row r="25" spans="1:17" ht="47.25" customHeight="1" x14ac:dyDescent="0.25">
      <c r="A25" s="40" t="s">
        <v>131</v>
      </c>
      <c r="B25" s="6" t="s">
        <v>109</v>
      </c>
      <c r="C25" s="38" t="s">
        <v>92</v>
      </c>
      <c r="D25" s="6" t="s">
        <v>93</v>
      </c>
      <c r="E25" s="63" t="s">
        <v>94</v>
      </c>
      <c r="F25" s="13" t="s">
        <v>34</v>
      </c>
      <c r="G25" s="29" t="s">
        <v>110</v>
      </c>
      <c r="H25" s="43">
        <v>5273195306</v>
      </c>
      <c r="I25" s="38" t="s">
        <v>244</v>
      </c>
      <c r="J25" s="50">
        <v>53330</v>
      </c>
      <c r="K25" s="50">
        <f t="shared" si="4"/>
        <v>66662.5</v>
      </c>
      <c r="L25" s="44" t="s">
        <v>676</v>
      </c>
      <c r="M25" s="50">
        <v>36826</v>
      </c>
      <c r="N25" s="50">
        <f>M25*1.25</f>
        <v>46032.5</v>
      </c>
      <c r="O25" s="31"/>
      <c r="P25" s="18"/>
    </row>
    <row r="26" spans="1:17" ht="47.25" customHeight="1" x14ac:dyDescent="0.25">
      <c r="A26" s="40" t="s">
        <v>132</v>
      </c>
      <c r="B26" s="17" t="s">
        <v>85</v>
      </c>
      <c r="C26" s="40"/>
      <c r="D26" s="17"/>
      <c r="E26" s="44"/>
      <c r="F26" s="13" t="s">
        <v>86</v>
      </c>
      <c r="G26" s="28" t="s">
        <v>87</v>
      </c>
      <c r="H26" s="42">
        <v>79572418476</v>
      </c>
      <c r="I26" s="40" t="s">
        <v>88</v>
      </c>
      <c r="J26" s="49">
        <v>27320.84</v>
      </c>
      <c r="K26" s="49">
        <f t="shared" si="1"/>
        <v>34151.050000000003</v>
      </c>
      <c r="L26" s="44" t="s">
        <v>677</v>
      </c>
      <c r="M26" s="49">
        <v>27320.84</v>
      </c>
      <c r="N26" s="49">
        <f t="shared" ref="N26" si="5">M26*1.25</f>
        <v>34151.050000000003</v>
      </c>
      <c r="O26" s="16"/>
      <c r="P26" s="28"/>
      <c r="Q26" s="15"/>
    </row>
    <row r="27" spans="1:17" ht="91.5" customHeight="1" x14ac:dyDescent="0.25">
      <c r="A27" s="39" t="s">
        <v>133</v>
      </c>
      <c r="B27" s="20" t="s">
        <v>115</v>
      </c>
      <c r="C27" s="39" t="s">
        <v>118</v>
      </c>
      <c r="D27" s="64" t="s">
        <v>117</v>
      </c>
      <c r="E27" s="46" t="s">
        <v>116</v>
      </c>
      <c r="F27" s="62" t="s">
        <v>49</v>
      </c>
      <c r="G27" s="25" t="s">
        <v>119</v>
      </c>
      <c r="H27" s="41">
        <v>43624501597</v>
      </c>
      <c r="I27" s="39" t="s">
        <v>245</v>
      </c>
      <c r="J27" s="48">
        <v>543102.21</v>
      </c>
      <c r="K27" s="48">
        <f>J27*1.25</f>
        <v>678877.76249999995</v>
      </c>
      <c r="L27" s="46" t="s">
        <v>673</v>
      </c>
      <c r="M27" s="48">
        <f>N27/1.25</f>
        <v>515742.95200000005</v>
      </c>
      <c r="N27" s="48">
        <f>541098.55+103580.14</f>
        <v>644678.69000000006</v>
      </c>
      <c r="O27" s="26"/>
      <c r="P27" s="25"/>
      <c r="Q27" s="15"/>
    </row>
    <row r="28" spans="1:17" ht="51" x14ac:dyDescent="0.25">
      <c r="A28" s="40" t="s">
        <v>134</v>
      </c>
      <c r="B28" s="17" t="s">
        <v>103</v>
      </c>
      <c r="C28" s="40" t="s">
        <v>104</v>
      </c>
      <c r="D28" s="17" t="s">
        <v>105</v>
      </c>
      <c r="E28" s="44"/>
      <c r="F28" s="13" t="s">
        <v>106</v>
      </c>
      <c r="G28" s="28" t="s">
        <v>107</v>
      </c>
      <c r="H28" s="42">
        <v>64546066176</v>
      </c>
      <c r="I28" s="40" t="s">
        <v>246</v>
      </c>
      <c r="J28" s="49">
        <v>248347.1</v>
      </c>
      <c r="K28" s="49">
        <f t="shared" si="1"/>
        <v>310433.875</v>
      </c>
      <c r="L28" s="44" t="s">
        <v>669</v>
      </c>
      <c r="M28" s="49">
        <v>157233.38</v>
      </c>
      <c r="N28" s="49">
        <f t="shared" ref="N28" si="6">M28*1.25</f>
        <v>196541.72500000001</v>
      </c>
      <c r="O28" s="57"/>
      <c r="P28" s="18"/>
    </row>
    <row r="29" spans="1:17" ht="89.25" x14ac:dyDescent="0.25">
      <c r="A29" s="39" t="s">
        <v>135</v>
      </c>
      <c r="B29" s="20" t="s">
        <v>120</v>
      </c>
      <c r="C29" s="39" t="s">
        <v>121</v>
      </c>
      <c r="D29" s="20" t="s">
        <v>122</v>
      </c>
      <c r="E29" s="46"/>
      <c r="F29" s="62" t="s">
        <v>49</v>
      </c>
      <c r="G29" s="25" t="s">
        <v>124</v>
      </c>
      <c r="H29" s="41">
        <v>29524210204</v>
      </c>
      <c r="I29" s="39" t="s">
        <v>247</v>
      </c>
      <c r="J29" s="48">
        <v>133005.4</v>
      </c>
      <c r="K29" s="48">
        <f>J29*1.25</f>
        <v>166256.75</v>
      </c>
      <c r="L29" s="46" t="s">
        <v>747</v>
      </c>
      <c r="M29" s="48">
        <f>N29/1.25</f>
        <v>147769.60000000001</v>
      </c>
      <c r="N29" s="86">
        <f>113623.96+15119.76+14096.27+13797.72+15121.47+12952.82</f>
        <v>184712</v>
      </c>
      <c r="O29" s="32"/>
      <c r="P29" s="20" t="s">
        <v>123</v>
      </c>
    </row>
    <row r="30" spans="1:17" ht="72" x14ac:dyDescent="0.25">
      <c r="A30" s="40" t="s">
        <v>136</v>
      </c>
      <c r="B30" s="17" t="s">
        <v>137</v>
      </c>
      <c r="C30" s="40" t="s">
        <v>138</v>
      </c>
      <c r="D30" s="17" t="s">
        <v>139</v>
      </c>
      <c r="E30" s="44" t="s">
        <v>140</v>
      </c>
      <c r="F30" s="13" t="s">
        <v>34</v>
      </c>
      <c r="G30" s="28" t="s">
        <v>50</v>
      </c>
      <c r="H30" s="42">
        <v>30293478878</v>
      </c>
      <c r="I30" s="40" t="s">
        <v>248</v>
      </c>
      <c r="J30" s="49">
        <v>399900</v>
      </c>
      <c r="K30" s="49">
        <f>J30*1.25</f>
        <v>499875</v>
      </c>
      <c r="L30" s="44">
        <v>43539</v>
      </c>
      <c r="M30" s="49">
        <v>461727</v>
      </c>
      <c r="N30" s="49">
        <f>M30*1.25</f>
        <v>577158.75</v>
      </c>
      <c r="O30" s="61" t="s">
        <v>710</v>
      </c>
      <c r="P30" s="18"/>
    </row>
    <row r="31" spans="1:17" ht="63.75" x14ac:dyDescent="0.25">
      <c r="A31" s="40" t="s">
        <v>185</v>
      </c>
      <c r="B31" s="17" t="s">
        <v>141</v>
      </c>
      <c r="C31" s="40" t="s">
        <v>142</v>
      </c>
      <c r="D31" s="17" t="s">
        <v>143</v>
      </c>
      <c r="E31" s="44" t="s">
        <v>144</v>
      </c>
      <c r="F31" s="13" t="s">
        <v>34</v>
      </c>
      <c r="G31" s="28" t="s">
        <v>145</v>
      </c>
      <c r="H31" s="42">
        <v>78058601412</v>
      </c>
      <c r="I31" s="40" t="s">
        <v>248</v>
      </c>
      <c r="J31" s="49">
        <v>80300</v>
      </c>
      <c r="K31" s="49">
        <f>J31*1.05</f>
        <v>84315</v>
      </c>
      <c r="L31" s="44" t="s">
        <v>672</v>
      </c>
      <c r="M31" s="49">
        <v>124160</v>
      </c>
      <c r="N31" s="49">
        <f>M31*1.05</f>
        <v>130368</v>
      </c>
      <c r="O31" s="12" t="s">
        <v>711</v>
      </c>
      <c r="P31" s="11"/>
    </row>
    <row r="32" spans="1:17" ht="90.75" customHeight="1" x14ac:dyDescent="0.25">
      <c r="A32" s="40" t="s">
        <v>186</v>
      </c>
      <c r="B32" s="17" t="s">
        <v>146</v>
      </c>
      <c r="C32" s="40" t="s">
        <v>142</v>
      </c>
      <c r="D32" s="17" t="s">
        <v>143</v>
      </c>
      <c r="E32" s="44" t="s">
        <v>144</v>
      </c>
      <c r="F32" s="13" t="s">
        <v>34</v>
      </c>
      <c r="G32" s="28" t="s">
        <v>145</v>
      </c>
      <c r="H32" s="42">
        <v>78058601412</v>
      </c>
      <c r="I32" s="40" t="s">
        <v>248</v>
      </c>
      <c r="J32" s="49">
        <v>154000</v>
      </c>
      <c r="K32" s="49">
        <f>J32*1.05</f>
        <v>161700</v>
      </c>
      <c r="L32" s="44" t="s">
        <v>670</v>
      </c>
      <c r="M32" s="49">
        <v>231000</v>
      </c>
      <c r="N32" s="49">
        <f t="shared" ref="N32:N42" si="7">M32*1.05</f>
        <v>242550</v>
      </c>
      <c r="O32" s="12" t="s">
        <v>642</v>
      </c>
      <c r="P32" s="11"/>
    </row>
    <row r="33" spans="1:16" ht="48.75" customHeight="1" x14ac:dyDescent="0.25">
      <c r="A33" s="40" t="s">
        <v>188</v>
      </c>
      <c r="B33" s="17" t="s">
        <v>147</v>
      </c>
      <c r="C33" s="40" t="s">
        <v>142</v>
      </c>
      <c r="D33" s="17" t="s">
        <v>143</v>
      </c>
      <c r="E33" s="44" t="s">
        <v>144</v>
      </c>
      <c r="F33" s="13" t="s">
        <v>34</v>
      </c>
      <c r="G33" s="28" t="s">
        <v>145</v>
      </c>
      <c r="H33" s="42">
        <v>78058601412</v>
      </c>
      <c r="I33" s="40" t="s">
        <v>248</v>
      </c>
      <c r="J33" s="49">
        <v>150000</v>
      </c>
      <c r="K33" s="49">
        <f t="shared" ref="K33:K42" si="8">J33*1.05</f>
        <v>157500</v>
      </c>
      <c r="L33" s="44" t="s">
        <v>671</v>
      </c>
      <c r="M33" s="49">
        <v>97500</v>
      </c>
      <c r="N33" s="49">
        <f t="shared" si="7"/>
        <v>102375</v>
      </c>
      <c r="O33" s="9"/>
      <c r="P33" s="5"/>
    </row>
    <row r="34" spans="1:16" ht="48.75" customHeight="1" x14ac:dyDescent="0.25">
      <c r="A34" s="38" t="s">
        <v>190</v>
      </c>
      <c r="B34" s="17" t="s">
        <v>148</v>
      </c>
      <c r="C34" s="40" t="s">
        <v>142</v>
      </c>
      <c r="D34" s="17" t="s">
        <v>143</v>
      </c>
      <c r="E34" s="44" t="s">
        <v>144</v>
      </c>
      <c r="F34" s="13" t="s">
        <v>34</v>
      </c>
      <c r="G34" s="28" t="s">
        <v>145</v>
      </c>
      <c r="H34" s="42">
        <v>78058601412</v>
      </c>
      <c r="I34" s="40" t="s">
        <v>248</v>
      </c>
      <c r="J34" s="49">
        <v>33000</v>
      </c>
      <c r="K34" s="49">
        <f t="shared" si="8"/>
        <v>34650</v>
      </c>
      <c r="L34" s="44" t="s">
        <v>670</v>
      </c>
      <c r="M34" s="49">
        <v>6600</v>
      </c>
      <c r="N34" s="49">
        <f t="shared" si="7"/>
        <v>6930</v>
      </c>
      <c r="O34" s="9"/>
      <c r="P34" s="5"/>
    </row>
    <row r="35" spans="1:16" ht="48.75" customHeight="1" x14ac:dyDescent="0.25">
      <c r="A35" s="38" t="s">
        <v>191</v>
      </c>
      <c r="B35" s="17" t="s">
        <v>149</v>
      </c>
      <c r="C35" s="40" t="s">
        <v>142</v>
      </c>
      <c r="D35" s="17" t="s">
        <v>143</v>
      </c>
      <c r="E35" s="44" t="s">
        <v>144</v>
      </c>
      <c r="F35" s="13" t="s">
        <v>34</v>
      </c>
      <c r="G35" s="28" t="s">
        <v>145</v>
      </c>
      <c r="H35" s="42">
        <v>78058601412</v>
      </c>
      <c r="I35" s="40" t="s">
        <v>248</v>
      </c>
      <c r="J35" s="49">
        <v>22000</v>
      </c>
      <c r="K35" s="49">
        <f t="shared" si="8"/>
        <v>23100</v>
      </c>
      <c r="L35" s="44" t="s">
        <v>724</v>
      </c>
      <c r="M35" s="49">
        <v>0</v>
      </c>
      <c r="N35" s="49">
        <f t="shared" si="7"/>
        <v>0</v>
      </c>
      <c r="O35" s="9"/>
      <c r="P35" s="5"/>
    </row>
    <row r="36" spans="1:16" ht="48.75" customHeight="1" x14ac:dyDescent="0.25">
      <c r="A36" s="38" t="s">
        <v>192</v>
      </c>
      <c r="B36" s="17" t="s">
        <v>150</v>
      </c>
      <c r="C36" s="40" t="s">
        <v>142</v>
      </c>
      <c r="D36" s="17" t="s">
        <v>143</v>
      </c>
      <c r="E36" s="44" t="s">
        <v>144</v>
      </c>
      <c r="F36" s="13" t="s">
        <v>34</v>
      </c>
      <c r="G36" s="28" t="s">
        <v>145</v>
      </c>
      <c r="H36" s="42">
        <v>78058601412</v>
      </c>
      <c r="I36" s="40" t="s">
        <v>248</v>
      </c>
      <c r="J36" s="49">
        <v>2550</v>
      </c>
      <c r="K36" s="49">
        <f t="shared" si="8"/>
        <v>2677.5</v>
      </c>
      <c r="L36" s="44" t="s">
        <v>724</v>
      </c>
      <c r="M36" s="49">
        <v>0</v>
      </c>
      <c r="N36" s="49">
        <f t="shared" si="7"/>
        <v>0</v>
      </c>
      <c r="O36" s="9"/>
      <c r="P36" s="5"/>
    </row>
    <row r="37" spans="1:16" ht="48.75" customHeight="1" x14ac:dyDescent="0.25">
      <c r="A37" s="38" t="s">
        <v>193</v>
      </c>
      <c r="B37" s="17" t="s">
        <v>151</v>
      </c>
      <c r="C37" s="40" t="s">
        <v>142</v>
      </c>
      <c r="D37" s="17" t="s">
        <v>143</v>
      </c>
      <c r="E37" s="44" t="s">
        <v>144</v>
      </c>
      <c r="F37" s="13" t="s">
        <v>34</v>
      </c>
      <c r="G37" s="28" t="s">
        <v>145</v>
      </c>
      <c r="H37" s="42">
        <v>78058601412</v>
      </c>
      <c r="I37" s="40" t="s">
        <v>248</v>
      </c>
      <c r="J37" s="49">
        <v>10000</v>
      </c>
      <c r="K37" s="49">
        <f t="shared" si="8"/>
        <v>10500</v>
      </c>
      <c r="L37" s="44" t="s">
        <v>724</v>
      </c>
      <c r="M37" s="49">
        <v>0</v>
      </c>
      <c r="N37" s="49">
        <f t="shared" si="7"/>
        <v>0</v>
      </c>
      <c r="O37" s="9"/>
      <c r="P37" s="5"/>
    </row>
    <row r="38" spans="1:16" ht="48.75" customHeight="1" x14ac:dyDescent="0.25">
      <c r="A38" s="38" t="s">
        <v>187</v>
      </c>
      <c r="B38" s="17" t="s">
        <v>152</v>
      </c>
      <c r="C38" s="40" t="s">
        <v>142</v>
      </c>
      <c r="D38" s="17" t="s">
        <v>143</v>
      </c>
      <c r="E38" s="44" t="s">
        <v>144</v>
      </c>
      <c r="F38" s="13" t="s">
        <v>34</v>
      </c>
      <c r="G38" s="28" t="s">
        <v>145</v>
      </c>
      <c r="H38" s="42">
        <v>78058601412</v>
      </c>
      <c r="I38" s="40" t="s">
        <v>248</v>
      </c>
      <c r="J38" s="49">
        <v>5000</v>
      </c>
      <c r="K38" s="49">
        <f t="shared" si="8"/>
        <v>5250</v>
      </c>
      <c r="L38" s="44" t="s">
        <v>724</v>
      </c>
      <c r="M38" s="49">
        <v>0</v>
      </c>
      <c r="N38" s="49">
        <f t="shared" si="7"/>
        <v>0</v>
      </c>
      <c r="O38" s="16"/>
      <c r="P38" s="17"/>
    </row>
    <row r="39" spans="1:16" ht="48.75" customHeight="1" x14ac:dyDescent="0.25">
      <c r="A39" s="40" t="s">
        <v>194</v>
      </c>
      <c r="B39" s="17" t="s">
        <v>153</v>
      </c>
      <c r="C39" s="40" t="s">
        <v>142</v>
      </c>
      <c r="D39" s="17" t="s">
        <v>143</v>
      </c>
      <c r="E39" s="44" t="s">
        <v>144</v>
      </c>
      <c r="F39" s="13" t="s">
        <v>34</v>
      </c>
      <c r="G39" s="28" t="s">
        <v>154</v>
      </c>
      <c r="H39" s="42">
        <v>94818858923</v>
      </c>
      <c r="I39" s="40" t="s">
        <v>248</v>
      </c>
      <c r="J39" s="49">
        <v>169476</v>
      </c>
      <c r="K39" s="49">
        <f t="shared" si="8"/>
        <v>177949.80000000002</v>
      </c>
      <c r="L39" s="44" t="s">
        <v>669</v>
      </c>
      <c r="M39" s="49">
        <v>112984</v>
      </c>
      <c r="N39" s="49">
        <f t="shared" si="7"/>
        <v>118633.20000000001</v>
      </c>
      <c r="O39" s="9"/>
      <c r="P39" s="5"/>
    </row>
    <row r="40" spans="1:16" ht="90.75" customHeight="1" x14ac:dyDescent="0.25">
      <c r="A40" s="38" t="s">
        <v>189</v>
      </c>
      <c r="B40" s="17" t="s">
        <v>155</v>
      </c>
      <c r="C40" s="40" t="s">
        <v>142</v>
      </c>
      <c r="D40" s="17" t="s">
        <v>143</v>
      </c>
      <c r="E40" s="44" t="s">
        <v>144</v>
      </c>
      <c r="F40" s="13" t="s">
        <v>34</v>
      </c>
      <c r="G40" s="28" t="s">
        <v>154</v>
      </c>
      <c r="H40" s="42">
        <v>94818858923</v>
      </c>
      <c r="I40" s="40" t="s">
        <v>249</v>
      </c>
      <c r="J40" s="49">
        <v>8985</v>
      </c>
      <c r="K40" s="49">
        <f t="shared" si="8"/>
        <v>9434.25</v>
      </c>
      <c r="L40" s="44" t="s">
        <v>632</v>
      </c>
      <c r="M40" s="49">
        <v>32591</v>
      </c>
      <c r="N40" s="49">
        <f t="shared" si="7"/>
        <v>34220.550000000003</v>
      </c>
      <c r="O40" s="9" t="s">
        <v>643</v>
      </c>
      <c r="P40" s="5"/>
    </row>
    <row r="41" spans="1:16" ht="48.75" customHeight="1" x14ac:dyDescent="0.25">
      <c r="A41" s="38" t="s">
        <v>195</v>
      </c>
      <c r="B41" s="17" t="s">
        <v>156</v>
      </c>
      <c r="C41" s="40" t="s">
        <v>142</v>
      </c>
      <c r="D41" s="17" t="s">
        <v>143</v>
      </c>
      <c r="E41" s="44" t="s">
        <v>144</v>
      </c>
      <c r="F41" s="13" t="s">
        <v>34</v>
      </c>
      <c r="G41" s="28" t="s">
        <v>157</v>
      </c>
      <c r="H41" s="42">
        <v>30750621355</v>
      </c>
      <c r="I41" s="40" t="s">
        <v>250</v>
      </c>
      <c r="J41" s="49">
        <v>7430</v>
      </c>
      <c r="K41" s="49">
        <f t="shared" si="8"/>
        <v>7801.5</v>
      </c>
      <c r="L41" s="44" t="s">
        <v>724</v>
      </c>
      <c r="M41" s="49">
        <v>0</v>
      </c>
      <c r="N41" s="49">
        <f t="shared" si="7"/>
        <v>0</v>
      </c>
      <c r="O41" s="9"/>
      <c r="P41" s="5"/>
    </row>
    <row r="42" spans="1:16" ht="48.75" customHeight="1" x14ac:dyDescent="0.25">
      <c r="A42" s="38" t="s">
        <v>196</v>
      </c>
      <c r="B42" s="17" t="s">
        <v>158</v>
      </c>
      <c r="C42" s="40" t="s">
        <v>142</v>
      </c>
      <c r="D42" s="17" t="s">
        <v>143</v>
      </c>
      <c r="E42" s="44" t="s">
        <v>144</v>
      </c>
      <c r="F42" s="13" t="s">
        <v>34</v>
      </c>
      <c r="G42" s="28" t="s">
        <v>157</v>
      </c>
      <c r="H42" s="42">
        <v>30750621355</v>
      </c>
      <c r="I42" s="40" t="s">
        <v>250</v>
      </c>
      <c r="J42" s="49">
        <v>123380</v>
      </c>
      <c r="K42" s="49">
        <f t="shared" si="8"/>
        <v>129549</v>
      </c>
      <c r="L42" s="44" t="s">
        <v>685</v>
      </c>
      <c r="M42" s="49">
        <v>83898.4</v>
      </c>
      <c r="N42" s="49">
        <f t="shared" si="7"/>
        <v>88093.319999999992</v>
      </c>
      <c r="O42" s="9"/>
      <c r="P42" s="5"/>
    </row>
    <row r="43" spans="1:16" ht="72" x14ac:dyDescent="0.25">
      <c r="A43" s="38" t="s">
        <v>197</v>
      </c>
      <c r="B43" s="6" t="s">
        <v>159</v>
      </c>
      <c r="C43" s="38" t="s">
        <v>160</v>
      </c>
      <c r="D43" s="6" t="s">
        <v>161</v>
      </c>
      <c r="E43" s="63" t="s">
        <v>162</v>
      </c>
      <c r="F43" s="13" t="s">
        <v>34</v>
      </c>
      <c r="G43" s="29" t="s">
        <v>50</v>
      </c>
      <c r="H43" s="43">
        <v>30293478878</v>
      </c>
      <c r="I43" s="38" t="s">
        <v>249</v>
      </c>
      <c r="J43" s="50">
        <v>84907</v>
      </c>
      <c r="K43" s="50">
        <f>J43*1.25</f>
        <v>106133.75</v>
      </c>
      <c r="L43" s="44" t="s">
        <v>668</v>
      </c>
      <c r="M43" s="49">
        <v>93702.5</v>
      </c>
      <c r="N43" s="49">
        <f t="shared" ref="N43:N46" si="9">M43*1.25</f>
        <v>117128.125</v>
      </c>
      <c r="O43" s="61" t="s">
        <v>710</v>
      </c>
      <c r="P43" s="5"/>
    </row>
    <row r="44" spans="1:16" ht="48.75" customHeight="1" x14ac:dyDescent="0.25">
      <c r="A44" s="38" t="s">
        <v>198</v>
      </c>
      <c r="B44" s="6" t="s">
        <v>163</v>
      </c>
      <c r="C44" s="38" t="s">
        <v>160</v>
      </c>
      <c r="D44" s="6" t="s">
        <v>161</v>
      </c>
      <c r="E44" s="63" t="s">
        <v>162</v>
      </c>
      <c r="F44" s="13" t="s">
        <v>34</v>
      </c>
      <c r="G44" s="29" t="s">
        <v>164</v>
      </c>
      <c r="H44" s="43">
        <v>920851908</v>
      </c>
      <c r="I44" s="38" t="s">
        <v>250</v>
      </c>
      <c r="J44" s="50">
        <v>69870</v>
      </c>
      <c r="K44" s="50">
        <f>J44*1.25</f>
        <v>87337.5</v>
      </c>
      <c r="L44" s="44" t="s">
        <v>664</v>
      </c>
      <c r="M44" s="49">
        <v>44194</v>
      </c>
      <c r="N44" s="49">
        <f t="shared" si="9"/>
        <v>55242.5</v>
      </c>
      <c r="O44" s="9"/>
      <c r="P44" s="5"/>
    </row>
    <row r="45" spans="1:16" ht="71.25" customHeight="1" x14ac:dyDescent="0.25">
      <c r="A45" s="38" t="s">
        <v>199</v>
      </c>
      <c r="B45" s="6" t="s">
        <v>165</v>
      </c>
      <c r="C45" s="38" t="s">
        <v>166</v>
      </c>
      <c r="D45" s="6" t="s">
        <v>139</v>
      </c>
      <c r="E45" s="63" t="s">
        <v>167</v>
      </c>
      <c r="F45" s="13" t="s">
        <v>34</v>
      </c>
      <c r="G45" s="29" t="s">
        <v>44</v>
      </c>
      <c r="H45" s="43">
        <v>16214531266</v>
      </c>
      <c r="I45" s="38" t="s">
        <v>251</v>
      </c>
      <c r="J45" s="50">
        <v>79965</v>
      </c>
      <c r="K45" s="50">
        <f>J45*1.25</f>
        <v>99956.25</v>
      </c>
      <c r="L45" s="44" t="s">
        <v>665</v>
      </c>
      <c r="M45" s="49">
        <v>54765</v>
      </c>
      <c r="N45" s="49">
        <f t="shared" si="9"/>
        <v>68456.25</v>
      </c>
      <c r="O45" s="9"/>
      <c r="P45" s="5"/>
    </row>
    <row r="46" spans="1:16" ht="89.25" x14ac:dyDescent="0.25">
      <c r="A46" s="39" t="s">
        <v>200</v>
      </c>
      <c r="B46" s="20" t="s">
        <v>169</v>
      </c>
      <c r="C46" s="39" t="s">
        <v>170</v>
      </c>
      <c r="D46" s="26" t="s">
        <v>171</v>
      </c>
      <c r="E46" s="46" t="s">
        <v>168</v>
      </c>
      <c r="F46" s="62" t="s">
        <v>49</v>
      </c>
      <c r="G46" s="25" t="s">
        <v>110</v>
      </c>
      <c r="H46" s="41">
        <v>5273195306</v>
      </c>
      <c r="I46" s="39" t="s">
        <v>252</v>
      </c>
      <c r="J46" s="48">
        <v>323027</v>
      </c>
      <c r="K46" s="48">
        <f>J46*1.25</f>
        <v>403783.75</v>
      </c>
      <c r="L46" s="46" t="s">
        <v>666</v>
      </c>
      <c r="M46" s="48">
        <v>160771.4</v>
      </c>
      <c r="N46" s="48">
        <f t="shared" si="9"/>
        <v>200964.25</v>
      </c>
      <c r="O46" s="21"/>
      <c r="P46" s="33"/>
    </row>
    <row r="47" spans="1:16" ht="49.5" customHeight="1" x14ac:dyDescent="0.25">
      <c r="A47" s="40" t="s">
        <v>201</v>
      </c>
      <c r="B47" s="17" t="s">
        <v>205</v>
      </c>
      <c r="C47" s="40" t="s">
        <v>206</v>
      </c>
      <c r="D47" s="16" t="s">
        <v>161</v>
      </c>
      <c r="E47" s="44" t="s">
        <v>207</v>
      </c>
      <c r="F47" s="13" t="s">
        <v>34</v>
      </c>
      <c r="G47" s="28" t="s">
        <v>208</v>
      </c>
      <c r="H47" s="42">
        <v>68373453442</v>
      </c>
      <c r="I47" s="40" t="s">
        <v>253</v>
      </c>
      <c r="J47" s="49">
        <v>33396</v>
      </c>
      <c r="K47" s="49">
        <f>J47*1.25</f>
        <v>41745</v>
      </c>
      <c r="L47" s="44" t="s">
        <v>667</v>
      </c>
      <c r="M47" s="49">
        <v>27956</v>
      </c>
      <c r="N47" s="49">
        <f>M47*1.25</f>
        <v>34945</v>
      </c>
      <c r="O47" s="12"/>
      <c r="P47" s="11"/>
    </row>
    <row r="48" spans="1:16" ht="51" customHeight="1" x14ac:dyDescent="0.25">
      <c r="A48" s="40" t="s">
        <v>202</v>
      </c>
      <c r="B48" s="17" t="s">
        <v>209</v>
      </c>
      <c r="C48" s="40" t="s">
        <v>206</v>
      </c>
      <c r="D48" s="16" t="s">
        <v>161</v>
      </c>
      <c r="E48" s="44" t="s">
        <v>207</v>
      </c>
      <c r="F48" s="13" t="s">
        <v>34</v>
      </c>
      <c r="G48" s="28" t="s">
        <v>208</v>
      </c>
      <c r="H48" s="42">
        <v>68373453442</v>
      </c>
      <c r="I48" s="40" t="s">
        <v>253</v>
      </c>
      <c r="J48" s="49">
        <v>31016</v>
      </c>
      <c r="K48" s="49">
        <f t="shared" ref="K48:K54" si="10">J48*1.25</f>
        <v>38770</v>
      </c>
      <c r="L48" s="44" t="s">
        <v>663</v>
      </c>
      <c r="M48" s="49">
        <v>4250</v>
      </c>
      <c r="N48" s="49">
        <f>M48*1.25</f>
        <v>5312.5</v>
      </c>
      <c r="O48" s="12"/>
      <c r="P48" s="11"/>
    </row>
    <row r="49" spans="1:16" ht="51" customHeight="1" x14ac:dyDescent="0.25">
      <c r="A49" s="40" t="s">
        <v>203</v>
      </c>
      <c r="B49" s="17" t="s">
        <v>210</v>
      </c>
      <c r="C49" s="40" t="s">
        <v>206</v>
      </c>
      <c r="D49" s="16" t="s">
        <v>161</v>
      </c>
      <c r="E49" s="44" t="s">
        <v>207</v>
      </c>
      <c r="F49" s="13" t="s">
        <v>34</v>
      </c>
      <c r="G49" s="28" t="s">
        <v>208</v>
      </c>
      <c r="H49" s="42">
        <v>68373453442</v>
      </c>
      <c r="I49" s="40" t="s">
        <v>253</v>
      </c>
      <c r="J49" s="49">
        <v>40032</v>
      </c>
      <c r="K49" s="49">
        <f t="shared" si="10"/>
        <v>50040</v>
      </c>
      <c r="L49" s="44" t="s">
        <v>662</v>
      </c>
      <c r="M49" s="49">
        <f>7592+980</f>
        <v>8572</v>
      </c>
      <c r="N49" s="49">
        <f>M49*1.25</f>
        <v>10715</v>
      </c>
      <c r="O49" s="12"/>
      <c r="P49" s="11"/>
    </row>
    <row r="50" spans="1:16" ht="131.25" customHeight="1" x14ac:dyDescent="0.25">
      <c r="A50" s="40" t="s">
        <v>204</v>
      </c>
      <c r="B50" s="17" t="s">
        <v>622</v>
      </c>
      <c r="C50" s="40" t="s">
        <v>206</v>
      </c>
      <c r="D50" s="16" t="s">
        <v>161</v>
      </c>
      <c r="E50" s="44" t="s">
        <v>207</v>
      </c>
      <c r="F50" s="13" t="s">
        <v>34</v>
      </c>
      <c r="G50" s="28" t="s">
        <v>211</v>
      </c>
      <c r="H50" s="42">
        <v>5394150139</v>
      </c>
      <c r="I50" s="40" t="s">
        <v>253</v>
      </c>
      <c r="J50" s="49">
        <v>168592.32</v>
      </c>
      <c r="K50" s="49">
        <f t="shared" si="10"/>
        <v>210740.40000000002</v>
      </c>
      <c r="L50" s="44" t="s">
        <v>662</v>
      </c>
      <c r="M50" s="49">
        <v>20987.18</v>
      </c>
      <c r="N50" s="49">
        <f>M50*1.25</f>
        <v>26233.974999999999</v>
      </c>
      <c r="O50" s="12"/>
      <c r="P50" s="11"/>
    </row>
    <row r="51" spans="1:16" ht="53.25" customHeight="1" x14ac:dyDescent="0.25">
      <c r="A51" s="40" t="s">
        <v>261</v>
      </c>
      <c r="B51" s="17" t="s">
        <v>223</v>
      </c>
      <c r="C51" s="40"/>
      <c r="D51" s="16"/>
      <c r="E51" s="44"/>
      <c r="F51" s="13" t="s">
        <v>224</v>
      </c>
      <c r="G51" s="28" t="s">
        <v>225</v>
      </c>
      <c r="H51" s="42">
        <v>36424536191</v>
      </c>
      <c r="I51" s="40" t="s">
        <v>179</v>
      </c>
      <c r="J51" s="49">
        <v>48490.5</v>
      </c>
      <c r="K51" s="49">
        <f t="shared" si="10"/>
        <v>60613.125</v>
      </c>
      <c r="L51" s="44" t="s">
        <v>631</v>
      </c>
      <c r="M51" s="49">
        <v>52065.5</v>
      </c>
      <c r="N51" s="49">
        <f t="shared" ref="N51" si="11">M51*1.25</f>
        <v>65081.875</v>
      </c>
      <c r="O51" s="12" t="s">
        <v>712</v>
      </c>
      <c r="P51" s="11"/>
    </row>
    <row r="52" spans="1:16" ht="48.75" customHeight="1" x14ac:dyDescent="0.25">
      <c r="A52" s="40" t="s">
        <v>262</v>
      </c>
      <c r="B52" s="17" t="s">
        <v>226</v>
      </c>
      <c r="C52" s="40"/>
      <c r="D52" s="16"/>
      <c r="E52" s="44"/>
      <c r="F52" s="13" t="s">
        <v>227</v>
      </c>
      <c r="G52" s="28" t="s">
        <v>228</v>
      </c>
      <c r="H52" s="42">
        <v>73404878699</v>
      </c>
      <c r="I52" s="40" t="s">
        <v>179</v>
      </c>
      <c r="J52" s="49">
        <v>26700</v>
      </c>
      <c r="K52" s="49">
        <f t="shared" si="10"/>
        <v>33375</v>
      </c>
      <c r="L52" s="44" t="s">
        <v>627</v>
      </c>
      <c r="M52" s="50">
        <f t="shared" ref="M52:M54" si="12">N52/1.25</f>
        <v>29168.6</v>
      </c>
      <c r="N52" s="49">
        <v>36460.75</v>
      </c>
      <c r="O52" s="12"/>
      <c r="P52" s="11"/>
    </row>
    <row r="53" spans="1:16" ht="48.75" customHeight="1" x14ac:dyDescent="0.25">
      <c r="A53" s="40" t="s">
        <v>263</v>
      </c>
      <c r="B53" s="17" t="s">
        <v>232</v>
      </c>
      <c r="C53" s="40"/>
      <c r="D53" s="16"/>
      <c r="E53" s="44"/>
      <c r="F53" s="13" t="s">
        <v>229</v>
      </c>
      <c r="G53" s="28" t="s">
        <v>230</v>
      </c>
      <c r="H53" s="42"/>
      <c r="I53" s="40" t="s">
        <v>179</v>
      </c>
      <c r="J53" s="49">
        <v>49500</v>
      </c>
      <c r="K53" s="49">
        <f t="shared" si="10"/>
        <v>61875</v>
      </c>
      <c r="L53" s="44" t="s">
        <v>659</v>
      </c>
      <c r="M53" s="50">
        <f t="shared" si="12"/>
        <v>49500</v>
      </c>
      <c r="N53" s="49">
        <v>61875</v>
      </c>
      <c r="O53" s="12"/>
      <c r="P53" s="11"/>
    </row>
    <row r="54" spans="1:16" ht="48.75" customHeight="1" x14ac:dyDescent="0.25">
      <c r="A54" s="40" t="s">
        <v>264</v>
      </c>
      <c r="B54" s="17" t="s">
        <v>231</v>
      </c>
      <c r="C54" s="40"/>
      <c r="D54" s="16"/>
      <c r="E54" s="44"/>
      <c r="F54" s="13" t="s">
        <v>233</v>
      </c>
      <c r="G54" s="28" t="s">
        <v>230</v>
      </c>
      <c r="H54" s="42"/>
      <c r="I54" s="40" t="s">
        <v>179</v>
      </c>
      <c r="J54" s="49">
        <v>49900</v>
      </c>
      <c r="K54" s="49">
        <f t="shared" si="10"/>
        <v>62375</v>
      </c>
      <c r="L54" s="44" t="s">
        <v>659</v>
      </c>
      <c r="M54" s="50">
        <f t="shared" si="12"/>
        <v>49900</v>
      </c>
      <c r="N54" s="49">
        <v>62375</v>
      </c>
      <c r="O54" s="12"/>
      <c r="P54" s="11"/>
    </row>
    <row r="55" spans="1:16" ht="60" customHeight="1" x14ac:dyDescent="0.25">
      <c r="A55" s="40" t="s">
        <v>265</v>
      </c>
      <c r="B55" s="17" t="s">
        <v>176</v>
      </c>
      <c r="C55" s="40" t="s">
        <v>177</v>
      </c>
      <c r="D55" s="16" t="s">
        <v>139</v>
      </c>
      <c r="E55" s="44" t="s">
        <v>178</v>
      </c>
      <c r="F55" s="13" t="s">
        <v>34</v>
      </c>
      <c r="G55" s="28" t="s">
        <v>50</v>
      </c>
      <c r="H55" s="42">
        <v>30293478878</v>
      </c>
      <c r="I55" s="40" t="s">
        <v>254</v>
      </c>
      <c r="J55" s="49">
        <v>198179.15</v>
      </c>
      <c r="K55" s="49">
        <f>J55*1.25</f>
        <v>247723.9375</v>
      </c>
      <c r="L55" s="44" t="s">
        <v>660</v>
      </c>
      <c r="M55" s="50">
        <v>127776.6</v>
      </c>
      <c r="N55" s="49">
        <f>M55*1.25</f>
        <v>159720.75</v>
      </c>
      <c r="O55" s="12"/>
      <c r="P55" s="11"/>
    </row>
    <row r="56" spans="1:16" ht="72" x14ac:dyDescent="0.25">
      <c r="A56" s="40" t="s">
        <v>266</v>
      </c>
      <c r="B56" s="17" t="s">
        <v>180</v>
      </c>
      <c r="C56" s="40" t="s">
        <v>177</v>
      </c>
      <c r="D56" s="16" t="s">
        <v>139</v>
      </c>
      <c r="E56" s="44" t="s">
        <v>178</v>
      </c>
      <c r="F56" s="13" t="s">
        <v>34</v>
      </c>
      <c r="G56" s="28" t="s">
        <v>50</v>
      </c>
      <c r="H56" s="42">
        <v>30293478878</v>
      </c>
      <c r="I56" s="40" t="s">
        <v>254</v>
      </c>
      <c r="J56" s="49">
        <v>231018</v>
      </c>
      <c r="K56" s="49">
        <f t="shared" ref="K56:K59" si="13">J56*1.25</f>
        <v>288772.5</v>
      </c>
      <c r="L56" s="44" t="s">
        <v>661</v>
      </c>
      <c r="M56" s="50">
        <v>243588.54</v>
      </c>
      <c r="N56" s="49">
        <f>M56*1.25</f>
        <v>304485.67499999999</v>
      </c>
      <c r="O56" s="61" t="s">
        <v>710</v>
      </c>
      <c r="P56" s="11"/>
    </row>
    <row r="57" spans="1:16" ht="63.75" customHeight="1" x14ac:dyDescent="0.25">
      <c r="A57" s="40" t="s">
        <v>267</v>
      </c>
      <c r="B57" s="17" t="s">
        <v>181</v>
      </c>
      <c r="C57" s="40" t="s">
        <v>177</v>
      </c>
      <c r="D57" s="16" t="s">
        <v>139</v>
      </c>
      <c r="E57" s="44" t="s">
        <v>178</v>
      </c>
      <c r="F57" s="13" t="s">
        <v>34</v>
      </c>
      <c r="G57" s="28" t="s">
        <v>50</v>
      </c>
      <c r="H57" s="42">
        <v>30293478878</v>
      </c>
      <c r="I57" s="40" t="s">
        <v>254</v>
      </c>
      <c r="J57" s="49">
        <v>6153.83</v>
      </c>
      <c r="K57" s="49">
        <f t="shared" si="13"/>
        <v>7692.2875000000004</v>
      </c>
      <c r="L57" s="44" t="s">
        <v>724</v>
      </c>
      <c r="M57" s="49">
        <v>0</v>
      </c>
      <c r="N57" s="49">
        <f t="shared" ref="N57" si="14">M57*1.05</f>
        <v>0</v>
      </c>
      <c r="O57" s="12"/>
      <c r="P57" s="11"/>
    </row>
    <row r="58" spans="1:16" ht="63.75" customHeight="1" x14ac:dyDescent="0.25">
      <c r="A58" s="40" t="s">
        <v>268</v>
      </c>
      <c r="B58" s="17" t="s">
        <v>182</v>
      </c>
      <c r="C58" s="40" t="s">
        <v>177</v>
      </c>
      <c r="D58" s="16" t="s">
        <v>139</v>
      </c>
      <c r="E58" s="44" t="s">
        <v>178</v>
      </c>
      <c r="F58" s="13" t="s">
        <v>34</v>
      </c>
      <c r="G58" s="28" t="s">
        <v>50</v>
      </c>
      <c r="H58" s="42">
        <v>30293478878</v>
      </c>
      <c r="I58" s="40" t="s">
        <v>254</v>
      </c>
      <c r="J58" s="49">
        <v>55450.2</v>
      </c>
      <c r="K58" s="49">
        <f t="shared" si="13"/>
        <v>69312.75</v>
      </c>
      <c r="L58" s="44" t="s">
        <v>656</v>
      </c>
      <c r="M58" s="50">
        <v>38258.199999999997</v>
      </c>
      <c r="N58" s="49">
        <f t="shared" ref="N58:N63" si="15">M58*1.25</f>
        <v>47822.75</v>
      </c>
      <c r="O58" s="12"/>
      <c r="P58" s="11"/>
    </row>
    <row r="59" spans="1:16" ht="65.25" customHeight="1" x14ac:dyDescent="0.25">
      <c r="A59" s="40" t="s">
        <v>269</v>
      </c>
      <c r="B59" s="17" t="s">
        <v>183</v>
      </c>
      <c r="C59" s="40" t="s">
        <v>177</v>
      </c>
      <c r="D59" s="16" t="s">
        <v>139</v>
      </c>
      <c r="E59" s="44" t="s">
        <v>178</v>
      </c>
      <c r="F59" s="13" t="s">
        <v>34</v>
      </c>
      <c r="G59" s="28" t="s">
        <v>50</v>
      </c>
      <c r="H59" s="42">
        <v>30293478878</v>
      </c>
      <c r="I59" s="40" t="s">
        <v>254</v>
      </c>
      <c r="J59" s="49">
        <v>72625.119999999995</v>
      </c>
      <c r="K59" s="49">
        <f t="shared" si="13"/>
        <v>90781.4</v>
      </c>
      <c r="L59" s="44" t="s">
        <v>657</v>
      </c>
      <c r="M59" s="50">
        <v>53354.2</v>
      </c>
      <c r="N59" s="49">
        <f t="shared" si="15"/>
        <v>66692.75</v>
      </c>
      <c r="O59" s="12"/>
      <c r="P59" s="11"/>
    </row>
    <row r="60" spans="1:16" ht="78.75" customHeight="1" x14ac:dyDescent="0.25">
      <c r="A60" s="40" t="s">
        <v>270</v>
      </c>
      <c r="B60" s="17" t="s">
        <v>184</v>
      </c>
      <c r="C60" s="40" t="s">
        <v>177</v>
      </c>
      <c r="D60" s="16" t="s">
        <v>139</v>
      </c>
      <c r="E60" s="44" t="s">
        <v>178</v>
      </c>
      <c r="F60" s="13" t="s">
        <v>34</v>
      </c>
      <c r="G60" s="28" t="s">
        <v>99</v>
      </c>
      <c r="H60" s="42">
        <v>93613785608</v>
      </c>
      <c r="I60" s="40" t="s">
        <v>255</v>
      </c>
      <c r="J60" s="68">
        <v>81933.25</v>
      </c>
      <c r="K60" s="68">
        <v>102416.56</v>
      </c>
      <c r="L60" s="44" t="s">
        <v>652</v>
      </c>
      <c r="M60" s="50">
        <v>17695.71</v>
      </c>
      <c r="N60" s="49">
        <f t="shared" si="15"/>
        <v>22119.637499999997</v>
      </c>
      <c r="O60" s="12"/>
      <c r="P60" s="11"/>
    </row>
    <row r="61" spans="1:16" ht="48.75" customHeight="1" x14ac:dyDescent="0.25">
      <c r="A61" s="40" t="s">
        <v>271</v>
      </c>
      <c r="B61" s="17" t="s">
        <v>212</v>
      </c>
      <c r="C61" s="40" t="s">
        <v>213</v>
      </c>
      <c r="D61" s="16" t="s">
        <v>214</v>
      </c>
      <c r="E61" s="44"/>
      <c r="F61" s="8" t="s">
        <v>17</v>
      </c>
      <c r="G61" s="28" t="s">
        <v>215</v>
      </c>
      <c r="H61" s="42">
        <v>53833195657</v>
      </c>
      <c r="I61" s="40" t="s">
        <v>256</v>
      </c>
      <c r="J61" s="49">
        <v>144872</v>
      </c>
      <c r="K61" s="49">
        <v>165228.16</v>
      </c>
      <c r="L61" s="44" t="s">
        <v>654</v>
      </c>
      <c r="M61" s="50">
        <v>128487</v>
      </c>
      <c r="N61" s="49">
        <f t="shared" si="15"/>
        <v>160608.75</v>
      </c>
      <c r="O61" s="31"/>
      <c r="P61" s="11"/>
    </row>
    <row r="62" spans="1:16" ht="48.75" customHeight="1" x14ac:dyDescent="0.25">
      <c r="A62" s="38" t="s">
        <v>272</v>
      </c>
      <c r="B62" s="6" t="s">
        <v>172</v>
      </c>
      <c r="C62" s="38" t="s">
        <v>173</v>
      </c>
      <c r="D62" s="6" t="s">
        <v>174</v>
      </c>
      <c r="E62" s="63"/>
      <c r="F62" s="8" t="s">
        <v>17</v>
      </c>
      <c r="G62" s="29" t="s">
        <v>175</v>
      </c>
      <c r="H62" s="43">
        <v>34774399108</v>
      </c>
      <c r="I62" s="38" t="s">
        <v>295</v>
      </c>
      <c r="J62" s="50">
        <v>144500</v>
      </c>
      <c r="K62" s="50">
        <f>J62*1.25</f>
        <v>180625</v>
      </c>
      <c r="L62" s="45" t="s">
        <v>658</v>
      </c>
      <c r="M62" s="50">
        <v>144500</v>
      </c>
      <c r="N62" s="50">
        <f t="shared" si="15"/>
        <v>180625</v>
      </c>
      <c r="O62" s="9"/>
      <c r="P62" s="5"/>
    </row>
    <row r="63" spans="1:16" ht="48.75" customHeight="1" x14ac:dyDescent="0.25">
      <c r="A63" s="38" t="s">
        <v>273</v>
      </c>
      <c r="B63" s="6" t="s">
        <v>308</v>
      </c>
      <c r="C63" s="38" t="s">
        <v>309</v>
      </c>
      <c r="D63" s="6" t="s">
        <v>47</v>
      </c>
      <c r="E63" s="63"/>
      <c r="F63" s="8" t="s">
        <v>17</v>
      </c>
      <c r="G63" s="29" t="s">
        <v>50</v>
      </c>
      <c r="H63" s="43">
        <v>30293478878</v>
      </c>
      <c r="I63" s="38" t="s">
        <v>452</v>
      </c>
      <c r="J63" s="50">
        <v>180807.5</v>
      </c>
      <c r="K63" s="50">
        <f>J63*1.25</f>
        <v>226009.375</v>
      </c>
      <c r="L63" s="45" t="s">
        <v>654</v>
      </c>
      <c r="M63" s="50">
        <f>135725+27600</f>
        <v>163325</v>
      </c>
      <c r="N63" s="50">
        <f t="shared" si="15"/>
        <v>204156.25</v>
      </c>
      <c r="O63" s="31"/>
      <c r="P63" s="5"/>
    </row>
    <row r="64" spans="1:16" ht="48.75" customHeight="1" x14ac:dyDescent="0.25">
      <c r="A64" s="38" t="s">
        <v>274</v>
      </c>
      <c r="B64" s="6" t="s">
        <v>216</v>
      </c>
      <c r="C64" s="38" t="s">
        <v>217</v>
      </c>
      <c r="D64" s="6" t="s">
        <v>218</v>
      </c>
      <c r="E64" s="63"/>
      <c r="F64" s="8" t="s">
        <v>17</v>
      </c>
      <c r="G64" s="29" t="s">
        <v>219</v>
      </c>
      <c r="H64" s="43">
        <v>67001695549</v>
      </c>
      <c r="I64" s="38" t="s">
        <v>743</v>
      </c>
      <c r="J64" s="50">
        <v>148740</v>
      </c>
      <c r="K64" s="50">
        <f>J64*1.25</f>
        <v>185925</v>
      </c>
      <c r="L64" s="7"/>
      <c r="M64" s="50"/>
      <c r="N64" s="50"/>
      <c r="O64" s="9"/>
      <c r="P64" s="5"/>
    </row>
    <row r="65" spans="1:97" ht="72" x14ac:dyDescent="0.25">
      <c r="A65" s="38" t="s">
        <v>275</v>
      </c>
      <c r="B65" s="6" t="s">
        <v>220</v>
      </c>
      <c r="C65" s="38" t="s">
        <v>221</v>
      </c>
      <c r="D65" s="6" t="s">
        <v>139</v>
      </c>
      <c r="E65" s="45"/>
      <c r="F65" s="8" t="s">
        <v>17</v>
      </c>
      <c r="G65" s="29" t="s">
        <v>222</v>
      </c>
      <c r="H65" s="43">
        <v>40457591383</v>
      </c>
      <c r="I65" s="38" t="s">
        <v>257</v>
      </c>
      <c r="J65" s="50">
        <v>139756.1</v>
      </c>
      <c r="K65" s="50">
        <f>J65*1.25</f>
        <v>174695.125</v>
      </c>
      <c r="L65" s="45" t="s">
        <v>654</v>
      </c>
      <c r="M65" s="50">
        <v>170580.79</v>
      </c>
      <c r="N65" s="50">
        <f t="shared" ref="N65:N67" si="16">M65*1.25</f>
        <v>213225.98750000002</v>
      </c>
      <c r="O65" s="61" t="s">
        <v>710</v>
      </c>
      <c r="P65" s="5"/>
    </row>
    <row r="66" spans="1:97" ht="89.25" x14ac:dyDescent="0.25">
      <c r="A66" s="39" t="s">
        <v>281</v>
      </c>
      <c r="B66" s="20" t="s">
        <v>276</v>
      </c>
      <c r="C66" s="39" t="s">
        <v>277</v>
      </c>
      <c r="D66" s="26" t="s">
        <v>278</v>
      </c>
      <c r="E66" s="26" t="s">
        <v>279</v>
      </c>
      <c r="F66" s="62" t="s">
        <v>280</v>
      </c>
      <c r="G66" s="25" t="s">
        <v>219</v>
      </c>
      <c r="H66" s="41">
        <v>67001695549</v>
      </c>
      <c r="I66" s="39" t="s">
        <v>291</v>
      </c>
      <c r="J66" s="48">
        <v>448510.18</v>
      </c>
      <c r="K66" s="48">
        <f t="shared" ref="K66:K67" si="17">J66*1.25</f>
        <v>560637.72499999998</v>
      </c>
      <c r="L66" s="46" t="s">
        <v>655</v>
      </c>
      <c r="M66" s="48">
        <v>448510.18</v>
      </c>
      <c r="N66" s="48">
        <f t="shared" si="16"/>
        <v>560637.72499999998</v>
      </c>
      <c r="O66" s="33"/>
      <c r="P66" s="33"/>
    </row>
    <row r="67" spans="1:97" ht="63.75" x14ac:dyDescent="0.25">
      <c r="A67" s="40" t="s">
        <v>286</v>
      </c>
      <c r="B67" s="17" t="s">
        <v>282</v>
      </c>
      <c r="C67" s="40" t="s">
        <v>283</v>
      </c>
      <c r="D67" s="16" t="s">
        <v>284</v>
      </c>
      <c r="E67" s="16" t="s">
        <v>285</v>
      </c>
      <c r="F67" s="13" t="s">
        <v>294</v>
      </c>
      <c r="G67" s="28" t="s">
        <v>50</v>
      </c>
      <c r="H67" s="42">
        <v>30293478878</v>
      </c>
      <c r="I67" s="40" t="s">
        <v>292</v>
      </c>
      <c r="J67" s="49">
        <v>277075</v>
      </c>
      <c r="K67" s="49">
        <f t="shared" si="17"/>
        <v>346343.75</v>
      </c>
      <c r="L67" s="44" t="s">
        <v>647</v>
      </c>
      <c r="M67" s="50">
        <v>239226</v>
      </c>
      <c r="N67" s="50">
        <f t="shared" si="16"/>
        <v>299032.5</v>
      </c>
      <c r="O67" s="11"/>
      <c r="P67" s="5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</row>
    <row r="68" spans="1:97" s="58" customFormat="1" ht="53.25" customHeight="1" x14ac:dyDescent="0.25">
      <c r="A68" s="40" t="s">
        <v>310</v>
      </c>
      <c r="B68" s="17" t="s">
        <v>287</v>
      </c>
      <c r="C68" s="40" t="s">
        <v>288</v>
      </c>
      <c r="D68" s="17" t="s">
        <v>289</v>
      </c>
      <c r="E68" s="65"/>
      <c r="F68" s="13" t="s">
        <v>17</v>
      </c>
      <c r="G68" s="28" t="s">
        <v>290</v>
      </c>
      <c r="H68" s="42">
        <v>31022857153</v>
      </c>
      <c r="I68" s="40" t="s">
        <v>293</v>
      </c>
      <c r="J68" s="49">
        <v>73642.5</v>
      </c>
      <c r="K68" s="49">
        <f t="shared" ref="K68:K74" si="18">J68*1.25</f>
        <v>92053.125</v>
      </c>
      <c r="L68" s="44" t="s">
        <v>701</v>
      </c>
      <c r="M68" s="50">
        <v>42586</v>
      </c>
      <c r="N68" s="50">
        <f>M68*1.25</f>
        <v>53232.5</v>
      </c>
      <c r="O68" s="11"/>
      <c r="P68" s="11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</row>
    <row r="69" spans="1:97" ht="72" x14ac:dyDescent="0.25">
      <c r="A69" s="40" t="s">
        <v>314</v>
      </c>
      <c r="B69" s="6" t="s">
        <v>311</v>
      </c>
      <c r="C69" s="38" t="s">
        <v>312</v>
      </c>
      <c r="D69" s="6" t="s">
        <v>161</v>
      </c>
      <c r="E69" s="65"/>
      <c r="F69" s="8" t="s">
        <v>17</v>
      </c>
      <c r="G69" s="29" t="s">
        <v>313</v>
      </c>
      <c r="H69" s="51">
        <v>467854114954</v>
      </c>
      <c r="I69" s="38" t="s">
        <v>645</v>
      </c>
      <c r="J69" s="50">
        <v>32065.200000000001</v>
      </c>
      <c r="K69" s="50">
        <f t="shared" si="18"/>
        <v>40081.5</v>
      </c>
      <c r="L69" s="44" t="s">
        <v>648</v>
      </c>
      <c r="M69" s="50">
        <v>40939.919999999998</v>
      </c>
      <c r="N69" s="50">
        <f t="shared" ref="N69:N70" si="19">M69*1.25</f>
        <v>51174.899999999994</v>
      </c>
      <c r="O69" s="61" t="s">
        <v>710</v>
      </c>
      <c r="P69" s="5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97" ht="48.75" customHeight="1" x14ac:dyDescent="0.25">
      <c r="A70" s="40" t="s">
        <v>315</v>
      </c>
      <c r="B70" s="6" t="s">
        <v>301</v>
      </c>
      <c r="C70" s="38" t="s">
        <v>302</v>
      </c>
      <c r="D70" s="6" t="s">
        <v>303</v>
      </c>
      <c r="E70" s="65"/>
      <c r="F70" s="8" t="s">
        <v>17</v>
      </c>
      <c r="G70" s="29" t="s">
        <v>304</v>
      </c>
      <c r="H70" s="43">
        <v>74472591115</v>
      </c>
      <c r="I70" s="38" t="s">
        <v>305</v>
      </c>
      <c r="J70" s="50">
        <v>93384.06</v>
      </c>
      <c r="K70" s="50">
        <f t="shared" si="18"/>
        <v>116730.075</v>
      </c>
      <c r="L70" s="44" t="s">
        <v>649</v>
      </c>
      <c r="M70" s="50">
        <v>93384.06</v>
      </c>
      <c r="N70" s="50">
        <f t="shared" si="19"/>
        <v>116730.075</v>
      </c>
      <c r="O70" s="61"/>
      <c r="P70" s="5"/>
    </row>
    <row r="71" spans="1:97" ht="80.25" customHeight="1" x14ac:dyDescent="0.25">
      <c r="A71" s="40" t="s">
        <v>316</v>
      </c>
      <c r="B71" s="6" t="s">
        <v>306</v>
      </c>
      <c r="C71" s="38" t="s">
        <v>307</v>
      </c>
      <c r="D71" s="6" t="s">
        <v>139</v>
      </c>
      <c r="E71" s="65"/>
      <c r="F71" s="8" t="s">
        <v>17</v>
      </c>
      <c r="G71" s="29" t="s">
        <v>44</v>
      </c>
      <c r="H71" s="43">
        <v>46214531266</v>
      </c>
      <c r="I71" s="38" t="s">
        <v>453</v>
      </c>
      <c r="J71" s="50">
        <v>138440</v>
      </c>
      <c r="K71" s="50">
        <f t="shared" si="18"/>
        <v>173050</v>
      </c>
      <c r="L71" s="44" t="s">
        <v>686</v>
      </c>
      <c r="M71" s="50">
        <v>184340</v>
      </c>
      <c r="N71" s="50">
        <f t="shared" ref="N71" si="20">M71*1.25</f>
        <v>230425</v>
      </c>
      <c r="O71" s="61" t="s">
        <v>710</v>
      </c>
      <c r="P71" s="5"/>
    </row>
    <row r="72" spans="1:97" ht="63.75" x14ac:dyDescent="0.25">
      <c r="A72" s="40" t="s">
        <v>317</v>
      </c>
      <c r="B72" s="17" t="s">
        <v>297</v>
      </c>
      <c r="C72" s="40" t="s">
        <v>298</v>
      </c>
      <c r="D72" s="16" t="s">
        <v>299</v>
      </c>
      <c r="E72" s="16"/>
      <c r="F72" s="8" t="s">
        <v>17</v>
      </c>
      <c r="G72" s="28" t="s">
        <v>50</v>
      </c>
      <c r="H72" s="42">
        <v>30293478878</v>
      </c>
      <c r="I72" s="40" t="s">
        <v>300</v>
      </c>
      <c r="J72" s="49">
        <v>43380</v>
      </c>
      <c r="K72" s="49">
        <f t="shared" si="18"/>
        <v>54225</v>
      </c>
      <c r="L72" s="44" t="s">
        <v>650</v>
      </c>
      <c r="M72" s="49">
        <v>43380</v>
      </c>
      <c r="N72" s="49">
        <f t="shared" ref="N72:N73" si="21">M72*1.25</f>
        <v>54225</v>
      </c>
      <c r="O72" s="11"/>
      <c r="P72" s="5"/>
    </row>
    <row r="73" spans="1:97" ht="72" x14ac:dyDescent="0.25">
      <c r="A73" s="40" t="s">
        <v>325</v>
      </c>
      <c r="B73" s="6" t="s">
        <v>318</v>
      </c>
      <c r="C73" s="38" t="s">
        <v>312</v>
      </c>
      <c r="D73" s="6" t="s">
        <v>161</v>
      </c>
      <c r="E73" s="65"/>
      <c r="F73" s="8" t="s">
        <v>17</v>
      </c>
      <c r="G73" s="28" t="s">
        <v>319</v>
      </c>
      <c r="H73" s="42">
        <v>79480949789</v>
      </c>
      <c r="I73" s="40" t="s">
        <v>454</v>
      </c>
      <c r="J73" s="49">
        <v>157145</v>
      </c>
      <c r="K73" s="49">
        <f t="shared" si="18"/>
        <v>196431.25</v>
      </c>
      <c r="L73" s="44" t="s">
        <v>648</v>
      </c>
      <c r="M73" s="49">
        <v>188185</v>
      </c>
      <c r="N73" s="49">
        <f t="shared" si="21"/>
        <v>235231.25</v>
      </c>
      <c r="O73" s="78" t="s">
        <v>710</v>
      </c>
      <c r="P73" s="5"/>
    </row>
    <row r="74" spans="1:97" ht="89.25" x14ac:dyDescent="0.25">
      <c r="A74" s="40" t="s">
        <v>326</v>
      </c>
      <c r="B74" s="17" t="s">
        <v>320</v>
      </c>
      <c r="C74" s="40" t="s">
        <v>321</v>
      </c>
      <c r="D74" s="16" t="s">
        <v>322</v>
      </c>
      <c r="E74" s="16"/>
      <c r="F74" s="13" t="s">
        <v>17</v>
      </c>
      <c r="G74" s="28" t="s">
        <v>323</v>
      </c>
      <c r="H74" s="42" t="s">
        <v>324</v>
      </c>
      <c r="I74" s="40" t="s">
        <v>455</v>
      </c>
      <c r="J74" s="49">
        <v>147080</v>
      </c>
      <c r="K74" s="49">
        <f t="shared" si="18"/>
        <v>183850</v>
      </c>
      <c r="L74" s="44" t="s">
        <v>702</v>
      </c>
      <c r="M74" s="74">
        <f>N74/1.25</f>
        <v>81247.90400000001</v>
      </c>
      <c r="N74" s="49">
        <v>101559.88</v>
      </c>
      <c r="O74" s="11"/>
      <c r="P74" s="5"/>
      <c r="U74" s="75"/>
      <c r="X74" s="75"/>
    </row>
    <row r="75" spans="1:97" ht="89.25" x14ac:dyDescent="0.25">
      <c r="A75" s="39" t="s">
        <v>333</v>
      </c>
      <c r="B75" s="20" t="s">
        <v>327</v>
      </c>
      <c r="C75" s="39"/>
      <c r="D75" s="26" t="s">
        <v>328</v>
      </c>
      <c r="E75" s="26"/>
      <c r="F75" s="62" t="s">
        <v>49</v>
      </c>
      <c r="G75" s="25" t="s">
        <v>329</v>
      </c>
      <c r="H75" s="41">
        <v>87311810356</v>
      </c>
      <c r="I75" s="39" t="s">
        <v>456</v>
      </c>
      <c r="J75" s="48">
        <v>392031.6</v>
      </c>
      <c r="K75" s="48">
        <v>393671.6</v>
      </c>
      <c r="L75" s="46" t="s">
        <v>688</v>
      </c>
      <c r="M75" s="76">
        <f>N75/1.05</f>
        <v>345529.91428571427</v>
      </c>
      <c r="N75" s="77">
        <v>362806.41</v>
      </c>
      <c r="O75" s="33"/>
      <c r="P75" s="33"/>
      <c r="U75" s="75"/>
      <c r="X75" s="75"/>
    </row>
    <row r="76" spans="1:97" ht="89.25" x14ac:dyDescent="0.25">
      <c r="A76" s="39" t="s">
        <v>334</v>
      </c>
      <c r="B76" s="20" t="s">
        <v>336</v>
      </c>
      <c r="C76" s="39"/>
      <c r="D76" s="26" t="s">
        <v>331</v>
      </c>
      <c r="E76" s="26"/>
      <c r="F76" s="62" t="s">
        <v>49</v>
      </c>
      <c r="G76" s="25" t="s">
        <v>337</v>
      </c>
      <c r="H76" s="41">
        <v>71690188016</v>
      </c>
      <c r="I76" s="39" t="s">
        <v>457</v>
      </c>
      <c r="J76" s="48">
        <v>75000</v>
      </c>
      <c r="K76" s="48">
        <f>J76*1.25</f>
        <v>93750</v>
      </c>
      <c r="L76" s="46" t="s">
        <v>699</v>
      </c>
      <c r="M76" s="48">
        <v>75000</v>
      </c>
      <c r="N76" s="48">
        <f>M76*1.25</f>
        <v>93750</v>
      </c>
      <c r="O76" s="33"/>
      <c r="P76" s="33"/>
      <c r="U76" s="75"/>
      <c r="V76" s="75"/>
      <c r="W76" s="75"/>
      <c r="X76" s="75"/>
      <c r="Z76" s="75"/>
    </row>
    <row r="77" spans="1:97" ht="89.25" x14ac:dyDescent="0.25">
      <c r="A77" s="39" t="s">
        <v>335</v>
      </c>
      <c r="B77" s="20" t="s">
        <v>330</v>
      </c>
      <c r="C77" s="39"/>
      <c r="D77" s="26" t="s">
        <v>331</v>
      </c>
      <c r="E77" s="26"/>
      <c r="F77" s="62" t="s">
        <v>49</v>
      </c>
      <c r="G77" s="25" t="s">
        <v>304</v>
      </c>
      <c r="H77" s="41">
        <v>74472591115</v>
      </c>
      <c r="I77" s="39" t="s">
        <v>458</v>
      </c>
      <c r="J77" s="48">
        <v>34900</v>
      </c>
      <c r="K77" s="48">
        <f>J77*1.25</f>
        <v>43625</v>
      </c>
      <c r="L77" s="26"/>
      <c r="M77" s="48">
        <f t="shared" ref="M77:N79" si="22">L77*1.25</f>
        <v>0</v>
      </c>
      <c r="N77" s="48">
        <f t="shared" si="22"/>
        <v>0</v>
      </c>
      <c r="O77" s="33"/>
      <c r="P77" s="33"/>
      <c r="U77" s="75"/>
      <c r="V77" s="75"/>
      <c r="W77" s="75"/>
      <c r="X77" s="75"/>
      <c r="Y77" s="75"/>
    </row>
    <row r="78" spans="1:97" ht="89.25" x14ac:dyDescent="0.25">
      <c r="A78" s="39" t="s">
        <v>338</v>
      </c>
      <c r="B78" s="20" t="s">
        <v>332</v>
      </c>
      <c r="C78" s="39"/>
      <c r="D78" s="26" t="s">
        <v>331</v>
      </c>
      <c r="E78" s="26"/>
      <c r="F78" s="62" t="s">
        <v>49</v>
      </c>
      <c r="G78" s="25" t="s">
        <v>304</v>
      </c>
      <c r="H78" s="41">
        <v>74472591115</v>
      </c>
      <c r="I78" s="39" t="s">
        <v>458</v>
      </c>
      <c r="J78" s="48">
        <v>5000</v>
      </c>
      <c r="K78" s="48">
        <f>J78*1.25</f>
        <v>6250</v>
      </c>
      <c r="L78" s="26"/>
      <c r="M78" s="48">
        <f t="shared" si="22"/>
        <v>0</v>
      </c>
      <c r="N78" s="48">
        <f t="shared" si="22"/>
        <v>0</v>
      </c>
      <c r="O78" s="33"/>
      <c r="P78" s="33"/>
      <c r="U78" s="75"/>
      <c r="V78" s="75"/>
      <c r="W78" s="75"/>
      <c r="X78" s="75"/>
      <c r="Y78" s="75"/>
    </row>
    <row r="79" spans="1:97" ht="89.25" x14ac:dyDescent="0.25">
      <c r="A79" s="39" t="s">
        <v>344</v>
      </c>
      <c r="B79" s="20" t="s">
        <v>341</v>
      </c>
      <c r="C79" s="39"/>
      <c r="D79" s="26" t="s">
        <v>339</v>
      </c>
      <c r="E79" s="26"/>
      <c r="F79" s="62" t="s">
        <v>49</v>
      </c>
      <c r="G79" s="25" t="s">
        <v>340</v>
      </c>
      <c r="H79" s="41">
        <v>54600743656</v>
      </c>
      <c r="I79" s="39" t="s">
        <v>459</v>
      </c>
      <c r="J79" s="48">
        <v>19972.900000000001</v>
      </c>
      <c r="K79" s="48">
        <f>J79*1.25</f>
        <v>24966.125</v>
      </c>
      <c r="L79" s="46" t="s">
        <v>693</v>
      </c>
      <c r="M79" s="48">
        <v>11169.1</v>
      </c>
      <c r="N79" s="48">
        <f t="shared" si="22"/>
        <v>13961.375</v>
      </c>
      <c r="O79" s="33"/>
      <c r="P79" s="33"/>
    </row>
    <row r="80" spans="1:97" ht="89.25" x14ac:dyDescent="0.25">
      <c r="A80" s="39" t="s">
        <v>345</v>
      </c>
      <c r="B80" s="20" t="s">
        <v>342</v>
      </c>
      <c r="C80" s="39"/>
      <c r="D80" s="26" t="s">
        <v>339</v>
      </c>
      <c r="E80" s="26"/>
      <c r="F80" s="62" t="s">
        <v>49</v>
      </c>
      <c r="G80" s="25" t="s">
        <v>340</v>
      </c>
      <c r="H80" s="41">
        <v>54600743656</v>
      </c>
      <c r="I80" s="39" t="s">
        <v>459</v>
      </c>
      <c r="J80" s="48">
        <v>17813.8</v>
      </c>
      <c r="K80" s="48">
        <f t="shared" ref="K80:K83" si="23">J80*1.25</f>
        <v>22267.25</v>
      </c>
      <c r="L80" s="46" t="s">
        <v>698</v>
      </c>
      <c r="M80" s="48">
        <v>3937.6</v>
      </c>
      <c r="N80" s="48">
        <f t="shared" ref="N80:N81" si="24">M80*1.25</f>
        <v>4922</v>
      </c>
      <c r="O80" s="33"/>
      <c r="P80" s="33"/>
    </row>
    <row r="81" spans="1:16" ht="89.25" x14ac:dyDescent="0.25">
      <c r="A81" s="39" t="s">
        <v>346</v>
      </c>
      <c r="B81" s="20" t="s">
        <v>343</v>
      </c>
      <c r="C81" s="39"/>
      <c r="D81" s="26" t="s">
        <v>339</v>
      </c>
      <c r="E81" s="26"/>
      <c r="F81" s="62" t="s">
        <v>49</v>
      </c>
      <c r="G81" s="25" t="s">
        <v>340</v>
      </c>
      <c r="H81" s="41">
        <v>54600743656</v>
      </c>
      <c r="I81" s="39" t="s">
        <v>459</v>
      </c>
      <c r="J81" s="48">
        <v>244781.8</v>
      </c>
      <c r="K81" s="48">
        <f t="shared" si="23"/>
        <v>305977.25</v>
      </c>
      <c r="L81" s="46" t="s">
        <v>692</v>
      </c>
      <c r="M81" s="48">
        <v>133541.28</v>
      </c>
      <c r="N81" s="48">
        <f t="shared" si="24"/>
        <v>166926.6</v>
      </c>
      <c r="O81" s="33"/>
      <c r="P81" s="33"/>
    </row>
    <row r="82" spans="1:16" ht="48.75" customHeight="1" x14ac:dyDescent="0.25">
      <c r="A82" s="40" t="s">
        <v>359</v>
      </c>
      <c r="B82" s="17" t="s">
        <v>347</v>
      </c>
      <c r="C82" s="40" t="s">
        <v>348</v>
      </c>
      <c r="D82" s="16" t="s">
        <v>139</v>
      </c>
      <c r="E82" s="16" t="s">
        <v>349</v>
      </c>
      <c r="F82" s="13" t="s">
        <v>294</v>
      </c>
      <c r="G82" s="28" t="s">
        <v>350</v>
      </c>
      <c r="H82" s="42">
        <v>62815184072</v>
      </c>
      <c r="I82" s="40" t="s">
        <v>460</v>
      </c>
      <c r="J82" s="49">
        <v>263704.94</v>
      </c>
      <c r="K82" s="49">
        <f t="shared" si="23"/>
        <v>329631.17499999999</v>
      </c>
      <c r="L82" s="44" t="s">
        <v>697</v>
      </c>
      <c r="M82" s="49">
        <v>253690.86</v>
      </c>
      <c r="N82" s="49">
        <f t="shared" ref="N82:N83" si="25">M82*1.25</f>
        <v>317113.57499999995</v>
      </c>
      <c r="O82" s="11"/>
      <c r="P82" s="5"/>
    </row>
    <row r="83" spans="1:16" ht="49.5" customHeight="1" x14ac:dyDescent="0.25">
      <c r="A83" s="40" t="s">
        <v>360</v>
      </c>
      <c r="B83" s="17" t="s">
        <v>351</v>
      </c>
      <c r="C83" s="40" t="s">
        <v>352</v>
      </c>
      <c r="D83" s="16" t="s">
        <v>353</v>
      </c>
      <c r="E83" s="16"/>
      <c r="F83" s="8" t="s">
        <v>17</v>
      </c>
      <c r="G83" s="28" t="s">
        <v>354</v>
      </c>
      <c r="H83" s="42">
        <v>36324723632</v>
      </c>
      <c r="I83" s="40" t="s">
        <v>461</v>
      </c>
      <c r="J83" s="49">
        <v>149000</v>
      </c>
      <c r="K83" s="49">
        <f t="shared" si="23"/>
        <v>186250</v>
      </c>
      <c r="L83" s="44" t="s">
        <v>700</v>
      </c>
      <c r="M83" s="49">
        <v>149000</v>
      </c>
      <c r="N83" s="49">
        <f t="shared" si="25"/>
        <v>186250</v>
      </c>
      <c r="O83" s="11"/>
      <c r="P83" s="5"/>
    </row>
    <row r="84" spans="1:16" ht="48.75" customHeight="1" x14ac:dyDescent="0.25">
      <c r="A84" s="40" t="s">
        <v>361</v>
      </c>
      <c r="B84" s="17" t="s">
        <v>355</v>
      </c>
      <c r="C84" s="40" t="s">
        <v>356</v>
      </c>
      <c r="D84" s="6" t="s">
        <v>357</v>
      </c>
      <c r="E84" s="16"/>
      <c r="F84" s="8" t="s">
        <v>17</v>
      </c>
      <c r="G84" s="28" t="s">
        <v>358</v>
      </c>
      <c r="H84" s="42">
        <v>82798532151</v>
      </c>
      <c r="I84" s="40" t="s">
        <v>462</v>
      </c>
      <c r="J84" s="49">
        <v>45050</v>
      </c>
      <c r="K84" s="49">
        <f t="shared" ref="K84:K92" si="26">J84*1.25</f>
        <v>56312.5</v>
      </c>
      <c r="L84" s="44" t="s">
        <v>653</v>
      </c>
      <c r="M84" s="49">
        <v>45050</v>
      </c>
      <c r="N84" s="49">
        <f t="shared" ref="N84:N88" si="27">M84*1.25</f>
        <v>56312.5</v>
      </c>
      <c r="O84" s="11"/>
      <c r="P84" s="5"/>
    </row>
    <row r="85" spans="1:16" ht="48.75" customHeight="1" x14ac:dyDescent="0.25">
      <c r="A85" s="40" t="s">
        <v>396</v>
      </c>
      <c r="B85" s="17" t="s">
        <v>362</v>
      </c>
      <c r="C85" s="40" t="s">
        <v>363</v>
      </c>
      <c r="D85" s="6" t="s">
        <v>364</v>
      </c>
      <c r="E85" s="16"/>
      <c r="F85" s="8" t="s">
        <v>17</v>
      </c>
      <c r="G85" s="28" t="s">
        <v>365</v>
      </c>
      <c r="H85" s="42">
        <v>51211098924</v>
      </c>
      <c r="I85" s="40" t="s">
        <v>463</v>
      </c>
      <c r="J85" s="49">
        <v>49328.84</v>
      </c>
      <c r="K85" s="49">
        <f>J85*1.25</f>
        <v>61661.049999999996</v>
      </c>
      <c r="L85" s="44" t="s">
        <v>704</v>
      </c>
      <c r="M85" s="49">
        <f>N85/1.25</f>
        <v>45152.840000000004</v>
      </c>
      <c r="N85" s="49">
        <v>56441.05</v>
      </c>
      <c r="O85" s="11"/>
      <c r="P85" s="5"/>
    </row>
    <row r="86" spans="1:16" ht="93.75" customHeight="1" x14ac:dyDescent="0.25">
      <c r="A86" s="39" t="s">
        <v>397</v>
      </c>
      <c r="B86" s="20" t="s">
        <v>378</v>
      </c>
      <c r="C86" s="39"/>
      <c r="D86" s="20" t="s">
        <v>367</v>
      </c>
      <c r="E86" s="26"/>
      <c r="F86" s="62" t="s">
        <v>49</v>
      </c>
      <c r="G86" s="25" t="s">
        <v>379</v>
      </c>
      <c r="H86" s="41">
        <v>56895477602</v>
      </c>
      <c r="I86" s="39" t="s">
        <v>464</v>
      </c>
      <c r="J86" s="48">
        <v>13939</v>
      </c>
      <c r="K86" s="48">
        <f t="shared" si="26"/>
        <v>17423.75</v>
      </c>
      <c r="L86" s="46" t="s">
        <v>687</v>
      </c>
      <c r="M86" s="48">
        <v>4182</v>
      </c>
      <c r="N86" s="48">
        <f t="shared" si="27"/>
        <v>5227.5</v>
      </c>
      <c r="O86" s="33"/>
      <c r="P86" s="33"/>
    </row>
    <row r="87" spans="1:16" ht="93.75" customHeight="1" x14ac:dyDescent="0.25">
      <c r="A87" s="39" t="s">
        <v>398</v>
      </c>
      <c r="B87" s="20" t="s">
        <v>387</v>
      </c>
      <c r="C87" s="39"/>
      <c r="D87" s="20" t="s">
        <v>367</v>
      </c>
      <c r="E87" s="26"/>
      <c r="F87" s="62" t="s">
        <v>49</v>
      </c>
      <c r="G87" s="25" t="s">
        <v>388</v>
      </c>
      <c r="H87" s="41">
        <v>9371680761</v>
      </c>
      <c r="I87" s="39" t="s">
        <v>464</v>
      </c>
      <c r="J87" s="48">
        <v>127278.53</v>
      </c>
      <c r="K87" s="48">
        <f t="shared" ref="K87" si="28">J87*1.25</f>
        <v>159098.16250000001</v>
      </c>
      <c r="L87" s="46" t="s">
        <v>688</v>
      </c>
      <c r="M87" s="48">
        <v>86335.2</v>
      </c>
      <c r="N87" s="48">
        <f t="shared" si="27"/>
        <v>107919</v>
      </c>
      <c r="O87" s="33"/>
      <c r="P87" s="33"/>
    </row>
    <row r="88" spans="1:16" ht="93.75" customHeight="1" x14ac:dyDescent="0.25">
      <c r="A88" s="39" t="s">
        <v>399</v>
      </c>
      <c r="B88" s="20" t="s">
        <v>366</v>
      </c>
      <c r="C88" s="39"/>
      <c r="D88" s="20" t="s">
        <v>367</v>
      </c>
      <c r="E88" s="26"/>
      <c r="F88" s="62" t="s">
        <v>49</v>
      </c>
      <c r="G88" s="25" t="s">
        <v>50</v>
      </c>
      <c r="H88" s="41">
        <v>30293478878</v>
      </c>
      <c r="I88" s="39" t="s">
        <v>465</v>
      </c>
      <c r="J88" s="48">
        <v>119899.2</v>
      </c>
      <c r="K88" s="48">
        <f t="shared" si="26"/>
        <v>149874</v>
      </c>
      <c r="L88" s="46" t="s">
        <v>689</v>
      </c>
      <c r="M88" s="48">
        <v>125453.64</v>
      </c>
      <c r="N88" s="48">
        <f t="shared" si="27"/>
        <v>156817.04999999999</v>
      </c>
      <c r="O88" s="69" t="s">
        <v>713</v>
      </c>
      <c r="P88" s="33"/>
    </row>
    <row r="89" spans="1:16" ht="57" customHeight="1" x14ac:dyDescent="0.25">
      <c r="A89" s="40" t="s">
        <v>400</v>
      </c>
      <c r="B89" s="17" t="s">
        <v>380</v>
      </c>
      <c r="C89" s="40" t="s">
        <v>381</v>
      </c>
      <c r="D89" s="17" t="s">
        <v>382</v>
      </c>
      <c r="E89" s="16" t="s">
        <v>383</v>
      </c>
      <c r="F89" s="13" t="s">
        <v>294</v>
      </c>
      <c r="G89" s="28" t="s">
        <v>154</v>
      </c>
      <c r="H89" s="42">
        <v>94818858923</v>
      </c>
      <c r="I89" s="40" t="s">
        <v>466</v>
      </c>
      <c r="J89" s="49">
        <v>5744</v>
      </c>
      <c r="K89" s="49">
        <v>6031.2</v>
      </c>
      <c r="L89" s="44" t="s">
        <v>696</v>
      </c>
      <c r="M89" s="49">
        <v>2297.6</v>
      </c>
      <c r="N89" s="49">
        <f>M89*1.25</f>
        <v>2872</v>
      </c>
      <c r="O89" s="11"/>
      <c r="P89" s="11"/>
    </row>
    <row r="90" spans="1:16" ht="51" x14ac:dyDescent="0.25">
      <c r="A90" s="40" t="s">
        <v>401</v>
      </c>
      <c r="B90" s="17" t="s">
        <v>368</v>
      </c>
      <c r="C90" s="40" t="s">
        <v>369</v>
      </c>
      <c r="D90" s="6" t="s">
        <v>303</v>
      </c>
      <c r="E90" s="16"/>
      <c r="F90" s="8" t="s">
        <v>17</v>
      </c>
      <c r="G90" s="28" t="s">
        <v>99</v>
      </c>
      <c r="H90" s="42">
        <v>93613785608</v>
      </c>
      <c r="I90" s="40" t="s">
        <v>374</v>
      </c>
      <c r="J90" s="49">
        <v>139250</v>
      </c>
      <c r="K90" s="49">
        <f t="shared" si="26"/>
        <v>174062.5</v>
      </c>
      <c r="L90" s="44">
        <v>43342</v>
      </c>
      <c r="M90" s="49">
        <v>139250</v>
      </c>
      <c r="N90" s="49">
        <f t="shared" ref="N90:N92" si="29">M90*1.25</f>
        <v>174062.5</v>
      </c>
      <c r="O90" s="11"/>
      <c r="P90" s="5"/>
    </row>
    <row r="91" spans="1:16" ht="89.25" x14ac:dyDescent="0.25">
      <c r="A91" s="39" t="s">
        <v>402</v>
      </c>
      <c r="B91" s="20" t="s">
        <v>372</v>
      </c>
      <c r="C91" s="39"/>
      <c r="D91" s="20" t="s">
        <v>367</v>
      </c>
      <c r="E91" s="26"/>
      <c r="F91" s="62" t="s">
        <v>49</v>
      </c>
      <c r="G91" s="25" t="s">
        <v>373</v>
      </c>
      <c r="H91" s="41">
        <v>40103171762</v>
      </c>
      <c r="I91" s="39" t="s">
        <v>467</v>
      </c>
      <c r="J91" s="48">
        <v>196176.2</v>
      </c>
      <c r="K91" s="48">
        <f t="shared" si="26"/>
        <v>245220.25</v>
      </c>
      <c r="L91" s="46" t="s">
        <v>694</v>
      </c>
      <c r="M91" s="48">
        <v>133157.15</v>
      </c>
      <c r="N91" s="48">
        <f t="shared" si="29"/>
        <v>166446.4375</v>
      </c>
      <c r="O91" s="33"/>
      <c r="P91" s="33"/>
    </row>
    <row r="92" spans="1:16" ht="89.25" x14ac:dyDescent="0.25">
      <c r="A92" s="39" t="s">
        <v>403</v>
      </c>
      <c r="B92" s="20" t="s">
        <v>370</v>
      </c>
      <c r="C92" s="39"/>
      <c r="D92" s="20" t="s">
        <v>367</v>
      </c>
      <c r="E92" s="26"/>
      <c r="F92" s="62" t="s">
        <v>49</v>
      </c>
      <c r="G92" s="25" t="s">
        <v>371</v>
      </c>
      <c r="H92" s="41">
        <v>50515147203</v>
      </c>
      <c r="I92" s="39" t="s">
        <v>468</v>
      </c>
      <c r="J92" s="48">
        <v>6885</v>
      </c>
      <c r="K92" s="48">
        <f t="shared" si="26"/>
        <v>8606.25</v>
      </c>
      <c r="L92" s="46" t="s">
        <v>695</v>
      </c>
      <c r="M92" s="48">
        <v>7231.5</v>
      </c>
      <c r="N92" s="48">
        <f t="shared" si="29"/>
        <v>9039.375</v>
      </c>
      <c r="O92" s="69" t="s">
        <v>710</v>
      </c>
      <c r="P92" s="33"/>
    </row>
    <row r="93" spans="1:16" ht="89.25" x14ac:dyDescent="0.25">
      <c r="A93" s="39" t="s">
        <v>404</v>
      </c>
      <c r="B93" s="20" t="s">
        <v>375</v>
      </c>
      <c r="C93" s="39"/>
      <c r="D93" s="20" t="s">
        <v>367</v>
      </c>
      <c r="E93" s="26"/>
      <c r="F93" s="62" t="s">
        <v>49</v>
      </c>
      <c r="G93" s="25" t="s">
        <v>376</v>
      </c>
      <c r="H93" s="41">
        <v>4492664153</v>
      </c>
      <c r="I93" s="39" t="s">
        <v>469</v>
      </c>
      <c r="J93" s="48">
        <v>766276.42</v>
      </c>
      <c r="K93" s="48">
        <f t="shared" ref="K93:K94" si="30">J93*1.25</f>
        <v>957845.52500000002</v>
      </c>
      <c r="L93" s="46" t="s">
        <v>692</v>
      </c>
      <c r="M93" s="48">
        <v>719573.15</v>
      </c>
      <c r="N93" s="48">
        <f>M93*1.25</f>
        <v>899466.4375</v>
      </c>
      <c r="O93" s="33"/>
      <c r="P93" s="33"/>
    </row>
    <row r="94" spans="1:16" ht="89.25" x14ac:dyDescent="0.25">
      <c r="A94" s="39" t="s">
        <v>405</v>
      </c>
      <c r="B94" s="20" t="s">
        <v>377</v>
      </c>
      <c r="C94" s="39"/>
      <c r="D94" s="20" t="s">
        <v>367</v>
      </c>
      <c r="E94" s="26"/>
      <c r="F94" s="62" t="s">
        <v>49</v>
      </c>
      <c r="G94" s="25" t="s">
        <v>376</v>
      </c>
      <c r="H94" s="41">
        <v>4492664153</v>
      </c>
      <c r="I94" s="39" t="s">
        <v>469</v>
      </c>
      <c r="J94" s="48">
        <v>543485.68999999994</v>
      </c>
      <c r="K94" s="48">
        <f t="shared" si="30"/>
        <v>679357.11249999993</v>
      </c>
      <c r="L94" s="46" t="s">
        <v>693</v>
      </c>
      <c r="M94" s="48">
        <v>591876.92000000004</v>
      </c>
      <c r="N94" s="48">
        <f>M94*1.25</f>
        <v>739846.15</v>
      </c>
      <c r="O94" s="69" t="s">
        <v>710</v>
      </c>
      <c r="P94" s="33"/>
    </row>
    <row r="95" spans="1:16" ht="48.75" customHeight="1" x14ac:dyDescent="0.25">
      <c r="A95" s="40" t="s">
        <v>406</v>
      </c>
      <c r="B95" s="17" t="s">
        <v>384</v>
      </c>
      <c r="C95" s="40" t="s">
        <v>381</v>
      </c>
      <c r="D95" s="17" t="s">
        <v>382</v>
      </c>
      <c r="E95" s="16" t="s">
        <v>383</v>
      </c>
      <c r="F95" s="13" t="s">
        <v>34</v>
      </c>
      <c r="G95" s="28" t="s">
        <v>385</v>
      </c>
      <c r="H95" s="42">
        <v>36755252122</v>
      </c>
      <c r="I95" s="40" t="s">
        <v>470</v>
      </c>
      <c r="J95" s="49">
        <v>37553</v>
      </c>
      <c r="K95" s="49">
        <v>39430.65</v>
      </c>
      <c r="L95" s="16"/>
      <c r="M95" s="49">
        <v>0</v>
      </c>
      <c r="N95" s="49">
        <f t="shared" ref="N95" si="31">M95*1.05</f>
        <v>0</v>
      </c>
      <c r="O95" s="11"/>
      <c r="P95" s="11"/>
    </row>
    <row r="96" spans="1:16" ht="48.75" customHeight="1" x14ac:dyDescent="0.25">
      <c r="A96" s="40" t="s">
        <v>407</v>
      </c>
      <c r="B96" s="17" t="s">
        <v>389</v>
      </c>
      <c r="C96" s="40" t="s">
        <v>390</v>
      </c>
      <c r="D96" s="17" t="s">
        <v>367</v>
      </c>
      <c r="E96" s="16" t="s">
        <v>391</v>
      </c>
      <c r="F96" s="13" t="s">
        <v>34</v>
      </c>
      <c r="G96" s="28" t="s">
        <v>55</v>
      </c>
      <c r="H96" s="42">
        <v>72138001170</v>
      </c>
      <c r="I96" s="40" t="s">
        <v>470</v>
      </c>
      <c r="J96" s="49">
        <v>477960</v>
      </c>
      <c r="K96" s="49">
        <f>J96*1.25</f>
        <v>597450</v>
      </c>
      <c r="L96" s="44" t="s">
        <v>691</v>
      </c>
      <c r="M96" s="49">
        <v>477960</v>
      </c>
      <c r="N96" s="49">
        <f>M96*1.25</f>
        <v>597450</v>
      </c>
      <c r="O96" s="11"/>
      <c r="P96" s="11"/>
    </row>
    <row r="97" spans="1:16" ht="94.5" customHeight="1" x14ac:dyDescent="0.25">
      <c r="A97" s="39" t="s">
        <v>408</v>
      </c>
      <c r="B97" s="20" t="s">
        <v>386</v>
      </c>
      <c r="C97" s="39"/>
      <c r="D97" s="20" t="s">
        <v>367</v>
      </c>
      <c r="E97" s="26"/>
      <c r="F97" s="62" t="s">
        <v>49</v>
      </c>
      <c r="G97" s="25" t="s">
        <v>99</v>
      </c>
      <c r="H97" s="41">
        <v>93613785608</v>
      </c>
      <c r="I97" s="39" t="s">
        <v>471</v>
      </c>
      <c r="J97" s="48">
        <v>125999.3</v>
      </c>
      <c r="K97" s="48">
        <f t="shared" ref="K97" si="32">J97*1.25</f>
        <v>157499.125</v>
      </c>
      <c r="L97" s="46" t="s">
        <v>690</v>
      </c>
      <c r="M97" s="48">
        <v>153926.70000000001</v>
      </c>
      <c r="N97" s="48">
        <f>M97*1.25</f>
        <v>192408.375</v>
      </c>
      <c r="O97" s="69" t="s">
        <v>710</v>
      </c>
      <c r="P97" s="33"/>
    </row>
    <row r="98" spans="1:16" ht="48.75" customHeight="1" x14ac:dyDescent="0.25">
      <c r="A98" s="40" t="s">
        <v>409</v>
      </c>
      <c r="B98" s="17" t="s">
        <v>392</v>
      </c>
      <c r="C98" s="40" t="s">
        <v>393</v>
      </c>
      <c r="D98" s="17" t="s">
        <v>394</v>
      </c>
      <c r="E98" s="16"/>
      <c r="F98" s="8" t="s">
        <v>17</v>
      </c>
      <c r="G98" s="28" t="s">
        <v>395</v>
      </c>
      <c r="H98" s="42">
        <v>70127500266</v>
      </c>
      <c r="I98" s="40" t="s">
        <v>472</v>
      </c>
      <c r="J98" s="49">
        <v>96045.8</v>
      </c>
      <c r="K98" s="49">
        <v>117710.05</v>
      </c>
      <c r="L98" s="44" t="s">
        <v>692</v>
      </c>
      <c r="M98" s="49">
        <v>64928.21</v>
      </c>
      <c r="N98" s="49">
        <f t="shared" ref="N98" si="33">M98*1.25</f>
        <v>81160.262499999997</v>
      </c>
      <c r="O98" s="11"/>
      <c r="P98" s="11"/>
    </row>
    <row r="99" spans="1:16" ht="48.75" customHeight="1" x14ac:dyDescent="0.25">
      <c r="A99" s="40" t="s">
        <v>480</v>
      </c>
      <c r="B99" s="17" t="s">
        <v>410</v>
      </c>
      <c r="C99" s="40" t="s">
        <v>411</v>
      </c>
      <c r="D99" s="17" t="s">
        <v>47</v>
      </c>
      <c r="E99" s="16"/>
      <c r="F99" s="8" t="s">
        <v>17</v>
      </c>
      <c r="G99" s="28" t="s">
        <v>412</v>
      </c>
      <c r="H99" s="42">
        <v>9784531295</v>
      </c>
      <c r="I99" s="40" t="s">
        <v>473</v>
      </c>
      <c r="J99" s="49">
        <v>123750</v>
      </c>
      <c r="K99" s="49">
        <f t="shared" ref="K99:K110" si="34">J99*1.25</f>
        <v>154687.5</v>
      </c>
      <c r="L99" s="44" t="s">
        <v>646</v>
      </c>
      <c r="M99" s="49">
        <v>112500</v>
      </c>
      <c r="N99" s="49">
        <f>M99*1.25</f>
        <v>140625</v>
      </c>
      <c r="O99" s="11"/>
      <c r="P99" s="11"/>
    </row>
    <row r="100" spans="1:16" ht="48.75" customHeight="1" x14ac:dyDescent="0.25">
      <c r="A100" s="40" t="s">
        <v>481</v>
      </c>
      <c r="B100" s="17" t="s">
        <v>418</v>
      </c>
      <c r="C100" s="40" t="s">
        <v>419</v>
      </c>
      <c r="D100" s="17" t="s">
        <v>420</v>
      </c>
      <c r="E100" s="16" t="s">
        <v>421</v>
      </c>
      <c r="F100" s="8" t="s">
        <v>34</v>
      </c>
      <c r="G100" s="28" t="s">
        <v>422</v>
      </c>
      <c r="H100" s="42">
        <v>71332169686</v>
      </c>
      <c r="I100" s="60" t="s">
        <v>423</v>
      </c>
      <c r="J100" s="49">
        <v>279900</v>
      </c>
      <c r="K100" s="49">
        <f t="shared" si="34"/>
        <v>349875</v>
      </c>
      <c r="L100" s="44" t="s">
        <v>635</v>
      </c>
      <c r="M100" s="49">
        <v>279900</v>
      </c>
      <c r="N100" s="49">
        <f t="shared" ref="N100:N102" si="35">M100*1.25</f>
        <v>349875</v>
      </c>
      <c r="O100" s="11"/>
      <c r="P100" s="11"/>
    </row>
    <row r="101" spans="1:16" ht="108" customHeight="1" x14ac:dyDescent="0.25">
      <c r="A101" s="40" t="s">
        <v>482</v>
      </c>
      <c r="B101" s="20" t="s">
        <v>413</v>
      </c>
      <c r="C101" s="39"/>
      <c r="D101" s="20" t="s">
        <v>414</v>
      </c>
      <c r="E101" s="26"/>
      <c r="F101" s="62" t="s">
        <v>49</v>
      </c>
      <c r="G101" s="25" t="s">
        <v>415</v>
      </c>
      <c r="H101" s="41">
        <v>38448070359</v>
      </c>
      <c r="I101" s="39" t="s">
        <v>474</v>
      </c>
      <c r="J101" s="48">
        <v>377885</v>
      </c>
      <c r="K101" s="48">
        <f t="shared" si="34"/>
        <v>472356.25</v>
      </c>
      <c r="L101" s="46" t="s">
        <v>705</v>
      </c>
      <c r="M101" s="48">
        <f>N101/1.25</f>
        <v>384219.63199999998</v>
      </c>
      <c r="N101" s="48">
        <v>480274.54</v>
      </c>
      <c r="O101" s="33" t="s">
        <v>707</v>
      </c>
      <c r="P101" s="33"/>
    </row>
    <row r="102" spans="1:16" ht="76.5" customHeight="1" x14ac:dyDescent="0.25">
      <c r="A102" s="40" t="s">
        <v>483</v>
      </c>
      <c r="B102" s="20" t="s">
        <v>416</v>
      </c>
      <c r="C102" s="39"/>
      <c r="D102" s="26" t="s">
        <v>331</v>
      </c>
      <c r="E102" s="26"/>
      <c r="F102" s="62" t="s">
        <v>49</v>
      </c>
      <c r="G102" s="25" t="s">
        <v>417</v>
      </c>
      <c r="H102" s="41">
        <v>18966227376</v>
      </c>
      <c r="I102" s="39" t="s">
        <v>475</v>
      </c>
      <c r="J102" s="48">
        <v>104940</v>
      </c>
      <c r="K102" s="48">
        <f t="shared" si="34"/>
        <v>131175</v>
      </c>
      <c r="L102" s="46" t="s">
        <v>703</v>
      </c>
      <c r="M102" s="48">
        <v>109854.16</v>
      </c>
      <c r="N102" s="48">
        <f t="shared" si="35"/>
        <v>137317.70000000001</v>
      </c>
      <c r="O102" s="33" t="s">
        <v>709</v>
      </c>
      <c r="P102" s="33"/>
    </row>
    <row r="103" spans="1:16" ht="48.75" customHeight="1" x14ac:dyDescent="0.25">
      <c r="A103" s="40" t="s">
        <v>484</v>
      </c>
      <c r="B103" s="17" t="s">
        <v>424</v>
      </c>
      <c r="C103" s="40" t="s">
        <v>425</v>
      </c>
      <c r="D103" s="16" t="s">
        <v>42</v>
      </c>
      <c r="E103" s="16" t="s">
        <v>426</v>
      </c>
      <c r="F103" s="8" t="s">
        <v>34</v>
      </c>
      <c r="G103" s="28" t="s">
        <v>99</v>
      </c>
      <c r="H103" s="42">
        <v>93613785608</v>
      </c>
      <c r="I103" s="40" t="s">
        <v>430</v>
      </c>
      <c r="J103" s="49">
        <v>1229700</v>
      </c>
      <c r="K103" s="49">
        <f t="shared" si="34"/>
        <v>1537125</v>
      </c>
      <c r="L103" s="44" t="s">
        <v>634</v>
      </c>
      <c r="M103" s="49">
        <v>1229700</v>
      </c>
      <c r="N103" s="49">
        <f t="shared" ref="N103:N105" si="36">M103*1.25</f>
        <v>1537125</v>
      </c>
      <c r="O103" s="11"/>
      <c r="P103" s="11"/>
    </row>
    <row r="104" spans="1:16" ht="48.75" customHeight="1" x14ac:dyDescent="0.25">
      <c r="A104" s="40" t="s">
        <v>485</v>
      </c>
      <c r="B104" s="17" t="s">
        <v>427</v>
      </c>
      <c r="C104" s="40" t="s">
        <v>428</v>
      </c>
      <c r="D104" s="16" t="s">
        <v>420</v>
      </c>
      <c r="E104" s="16" t="s">
        <v>429</v>
      </c>
      <c r="F104" s="8" t="s">
        <v>34</v>
      </c>
      <c r="G104" s="28" t="s">
        <v>99</v>
      </c>
      <c r="H104" s="42">
        <v>93613785608</v>
      </c>
      <c r="I104" s="40" t="s">
        <v>431</v>
      </c>
      <c r="J104" s="49">
        <v>279500</v>
      </c>
      <c r="K104" s="49">
        <f t="shared" si="34"/>
        <v>349375</v>
      </c>
      <c r="L104" s="44" t="s">
        <v>633</v>
      </c>
      <c r="M104" s="49">
        <v>279500</v>
      </c>
      <c r="N104" s="49">
        <f t="shared" si="36"/>
        <v>349375</v>
      </c>
      <c r="O104" s="11"/>
      <c r="P104" s="11"/>
    </row>
    <row r="105" spans="1:16" ht="76.5" x14ac:dyDescent="0.25">
      <c r="A105" s="40" t="s">
        <v>486</v>
      </c>
      <c r="B105" s="17" t="s">
        <v>432</v>
      </c>
      <c r="C105" s="40" t="s">
        <v>433</v>
      </c>
      <c r="D105" s="16" t="s">
        <v>434</v>
      </c>
      <c r="E105" s="16"/>
      <c r="F105" s="8" t="s">
        <v>17</v>
      </c>
      <c r="G105" s="28" t="s">
        <v>395</v>
      </c>
      <c r="H105" s="42">
        <v>70127500266</v>
      </c>
      <c r="I105" s="40" t="s">
        <v>476</v>
      </c>
      <c r="J105" s="49">
        <v>194550</v>
      </c>
      <c r="K105" s="49">
        <f>J105*1.25</f>
        <v>243187.5</v>
      </c>
      <c r="L105" s="44" t="s">
        <v>708</v>
      </c>
      <c r="M105" s="49">
        <v>225700.46</v>
      </c>
      <c r="N105" s="49">
        <f t="shared" si="36"/>
        <v>282125.57500000001</v>
      </c>
      <c r="O105" s="11" t="s">
        <v>714</v>
      </c>
      <c r="P105" s="11"/>
    </row>
    <row r="106" spans="1:16" ht="48.75" customHeight="1" x14ac:dyDescent="0.25">
      <c r="A106" s="40" t="s">
        <v>487</v>
      </c>
      <c r="B106" s="17" t="s">
        <v>435</v>
      </c>
      <c r="C106" s="40" t="s">
        <v>436</v>
      </c>
      <c r="D106" s="16" t="s">
        <v>437</v>
      </c>
      <c r="E106" s="16"/>
      <c r="F106" s="8" t="s">
        <v>17</v>
      </c>
      <c r="G106" s="28" t="s">
        <v>438</v>
      </c>
      <c r="H106" s="42">
        <v>40715487779</v>
      </c>
      <c r="I106" s="40" t="s">
        <v>439</v>
      </c>
      <c r="J106" s="49">
        <v>189516.03</v>
      </c>
      <c r="K106" s="49">
        <f t="shared" si="34"/>
        <v>236895.03750000001</v>
      </c>
      <c r="L106" s="44" t="s">
        <v>605</v>
      </c>
      <c r="M106" s="49">
        <v>189516.03</v>
      </c>
      <c r="N106" s="49">
        <f t="shared" ref="N106" si="37">M106*1.25</f>
        <v>236895.03750000001</v>
      </c>
      <c r="O106" s="11"/>
      <c r="P106" s="11"/>
    </row>
    <row r="107" spans="1:16" ht="114.75" x14ac:dyDescent="0.25">
      <c r="A107" s="40" t="s">
        <v>488</v>
      </c>
      <c r="B107" s="20" t="s">
        <v>440</v>
      </c>
      <c r="C107" s="39" t="s">
        <v>441</v>
      </c>
      <c r="D107" s="26" t="s">
        <v>442</v>
      </c>
      <c r="E107" s="26" t="s">
        <v>443</v>
      </c>
      <c r="F107" s="62" t="s">
        <v>49</v>
      </c>
      <c r="G107" s="25" t="s">
        <v>444</v>
      </c>
      <c r="H107" s="41">
        <v>91774900</v>
      </c>
      <c r="I107" s="39" t="s">
        <v>476</v>
      </c>
      <c r="J107" s="48">
        <v>23150.45</v>
      </c>
      <c r="K107" s="48">
        <f t="shared" si="34"/>
        <v>28938.0625</v>
      </c>
      <c r="L107" s="46" t="s">
        <v>706</v>
      </c>
      <c r="M107" s="48">
        <f>N107/1.25</f>
        <v>25105.568000000003</v>
      </c>
      <c r="N107" s="48">
        <f>13700+2995.4+4025+3341.56+1910.5+4095+1314.5</f>
        <v>31381.960000000003</v>
      </c>
      <c r="O107" s="33" t="s">
        <v>746</v>
      </c>
      <c r="P107" s="33"/>
    </row>
    <row r="108" spans="1:16" ht="48.75" customHeight="1" x14ac:dyDescent="0.25">
      <c r="A108" s="40" t="s">
        <v>489</v>
      </c>
      <c r="B108" s="17" t="s">
        <v>639</v>
      </c>
      <c r="C108" s="40"/>
      <c r="D108" s="16" t="s">
        <v>641</v>
      </c>
      <c r="E108" s="16"/>
      <c r="F108" s="8" t="s">
        <v>17</v>
      </c>
      <c r="G108" s="16" t="s">
        <v>637</v>
      </c>
      <c r="H108" s="42">
        <v>74660437164</v>
      </c>
      <c r="I108" s="40" t="s">
        <v>640</v>
      </c>
      <c r="J108" s="49">
        <v>30000</v>
      </c>
      <c r="K108" s="49">
        <f t="shared" si="34"/>
        <v>37500</v>
      </c>
      <c r="L108" s="44" t="s">
        <v>638</v>
      </c>
      <c r="M108" s="49">
        <v>30000</v>
      </c>
      <c r="N108" s="49">
        <f t="shared" ref="N108:N109" si="38">M108*1.25</f>
        <v>37500</v>
      </c>
      <c r="O108" s="11"/>
      <c r="P108" s="11"/>
    </row>
    <row r="109" spans="1:16" ht="48.75" customHeight="1" x14ac:dyDescent="0.25">
      <c r="A109" s="40" t="s">
        <v>490</v>
      </c>
      <c r="B109" s="17" t="s">
        <v>445</v>
      </c>
      <c r="C109" s="40" t="s">
        <v>446</v>
      </c>
      <c r="D109" s="16" t="s">
        <v>42</v>
      </c>
      <c r="E109" s="16" t="s">
        <v>447</v>
      </c>
      <c r="F109" s="8" t="s">
        <v>34</v>
      </c>
      <c r="G109" s="28" t="s">
        <v>448</v>
      </c>
      <c r="H109" s="42">
        <v>14103808844</v>
      </c>
      <c r="I109" s="40" t="s">
        <v>477</v>
      </c>
      <c r="J109" s="49">
        <v>949000</v>
      </c>
      <c r="K109" s="49">
        <f t="shared" si="34"/>
        <v>1186250</v>
      </c>
      <c r="L109" s="44" t="s">
        <v>644</v>
      </c>
      <c r="M109" s="49">
        <v>949000</v>
      </c>
      <c r="N109" s="49">
        <f t="shared" si="38"/>
        <v>1186250</v>
      </c>
      <c r="O109" s="11"/>
      <c r="P109" s="11"/>
    </row>
    <row r="110" spans="1:16" ht="48.75" customHeight="1" x14ac:dyDescent="0.25">
      <c r="A110" s="40" t="s">
        <v>491</v>
      </c>
      <c r="B110" s="17" t="s">
        <v>449</v>
      </c>
      <c r="C110" s="40" t="s">
        <v>450</v>
      </c>
      <c r="D110" s="16" t="s">
        <v>451</v>
      </c>
      <c r="E110" s="16"/>
      <c r="F110" s="8" t="s">
        <v>17</v>
      </c>
      <c r="G110" s="28" t="s">
        <v>222</v>
      </c>
      <c r="H110" s="42">
        <v>40457591383</v>
      </c>
      <c r="I110" s="40" t="s">
        <v>478</v>
      </c>
      <c r="J110" s="49">
        <v>70000</v>
      </c>
      <c r="K110" s="49">
        <f t="shared" si="34"/>
        <v>87500</v>
      </c>
      <c r="L110" s="44" t="s">
        <v>606</v>
      </c>
      <c r="M110" s="49">
        <v>70000</v>
      </c>
      <c r="N110" s="49">
        <f>M110*1.25</f>
        <v>87500</v>
      </c>
      <c r="O110" s="11"/>
      <c r="P110" s="11"/>
    </row>
    <row r="111" spans="1:16" ht="63.75" x14ac:dyDescent="0.25">
      <c r="A111" s="40" t="s">
        <v>497</v>
      </c>
      <c r="B111" s="17" t="s">
        <v>716</v>
      </c>
      <c r="C111" s="40"/>
      <c r="D111" s="16"/>
      <c r="E111" s="16"/>
      <c r="F111" s="8"/>
      <c r="G111" s="28" t="s">
        <v>717</v>
      </c>
      <c r="H111" s="42">
        <v>63073332379</v>
      </c>
      <c r="I111" s="40" t="s">
        <v>718</v>
      </c>
      <c r="J111" s="49">
        <v>441088.08</v>
      </c>
      <c r="K111" s="49">
        <v>498430.34</v>
      </c>
      <c r="L111" s="44"/>
      <c r="M111" s="49"/>
      <c r="N111" s="49"/>
      <c r="O111" s="11"/>
      <c r="P111" s="11" t="s">
        <v>719</v>
      </c>
    </row>
    <row r="112" spans="1:16" ht="48.75" customHeight="1" x14ac:dyDescent="0.25">
      <c r="A112" s="40" t="s">
        <v>501</v>
      </c>
      <c r="B112" s="17" t="s">
        <v>492</v>
      </c>
      <c r="C112" s="40" t="s">
        <v>493</v>
      </c>
      <c r="D112" s="16" t="s">
        <v>494</v>
      </c>
      <c r="E112" s="16"/>
      <c r="F112" s="8" t="s">
        <v>17</v>
      </c>
      <c r="G112" s="28" t="s">
        <v>495</v>
      </c>
      <c r="H112" s="42">
        <v>39853231950</v>
      </c>
      <c r="I112" s="40" t="s">
        <v>496</v>
      </c>
      <c r="J112" s="49">
        <v>39675.599999999999</v>
      </c>
      <c r="K112" s="49">
        <v>49594.5</v>
      </c>
      <c r="L112" s="44" t="s">
        <v>607</v>
      </c>
      <c r="M112" s="49">
        <v>39675.599999999999</v>
      </c>
      <c r="N112" s="49">
        <v>49594.5</v>
      </c>
      <c r="O112" s="11"/>
      <c r="P112" s="11"/>
    </row>
    <row r="113" spans="1:18" ht="76.5" x14ac:dyDescent="0.25">
      <c r="A113" s="40" t="s">
        <v>507</v>
      </c>
      <c r="B113" s="17" t="s">
        <v>498</v>
      </c>
      <c r="C113" s="40"/>
      <c r="D113" s="16"/>
      <c r="E113" s="16"/>
      <c r="F113" s="8"/>
      <c r="G113" s="28" t="s">
        <v>499</v>
      </c>
      <c r="H113" s="42">
        <v>36004425025</v>
      </c>
      <c r="I113" s="40" t="s">
        <v>618</v>
      </c>
      <c r="J113" s="49">
        <v>457746.42</v>
      </c>
      <c r="K113" s="49">
        <v>572183.03</v>
      </c>
      <c r="L113" s="16"/>
      <c r="M113" s="71"/>
      <c r="N113" s="71"/>
      <c r="O113" s="11"/>
      <c r="P113" s="11" t="s">
        <v>500</v>
      </c>
    </row>
    <row r="114" spans="1:18" ht="48.75" customHeight="1" x14ac:dyDescent="0.25">
      <c r="A114" s="40" t="s">
        <v>510</v>
      </c>
      <c r="B114" s="17" t="s">
        <v>502</v>
      </c>
      <c r="C114" s="40" t="s">
        <v>503</v>
      </c>
      <c r="D114" s="16" t="s">
        <v>504</v>
      </c>
      <c r="E114" s="16" t="s">
        <v>505</v>
      </c>
      <c r="F114" s="8" t="s">
        <v>34</v>
      </c>
      <c r="G114" s="28" t="s">
        <v>506</v>
      </c>
      <c r="H114" s="42">
        <v>76023745044</v>
      </c>
      <c r="I114" s="40" t="s">
        <v>619</v>
      </c>
      <c r="J114" s="49">
        <v>394282.5</v>
      </c>
      <c r="K114" s="49">
        <v>492853.13</v>
      </c>
      <c r="L114" s="44" t="s">
        <v>624</v>
      </c>
      <c r="M114" s="84">
        <v>280694.5</v>
      </c>
      <c r="N114" s="49">
        <v>350868.13</v>
      </c>
      <c r="O114" s="11"/>
      <c r="P114" s="11"/>
    </row>
    <row r="115" spans="1:18" ht="48.75" customHeight="1" x14ac:dyDescent="0.25">
      <c r="A115" s="40" t="s">
        <v>517</v>
      </c>
      <c r="B115" s="17" t="s">
        <v>508</v>
      </c>
      <c r="C115" s="40" t="s">
        <v>509</v>
      </c>
      <c r="D115" s="16" t="s">
        <v>27</v>
      </c>
      <c r="E115" s="16"/>
      <c r="F115" s="8" t="s">
        <v>17</v>
      </c>
      <c r="G115" s="28" t="s">
        <v>395</v>
      </c>
      <c r="H115" s="42">
        <v>70127500266</v>
      </c>
      <c r="I115" s="40" t="s">
        <v>620</v>
      </c>
      <c r="J115" s="49">
        <v>185138.2</v>
      </c>
      <c r="K115" s="49">
        <f t="shared" ref="K115:K124" si="39">J115*1.25</f>
        <v>231422.75</v>
      </c>
      <c r="L115" s="44" t="s">
        <v>721</v>
      </c>
      <c r="M115" s="49">
        <v>145311.15</v>
      </c>
      <c r="N115" s="49">
        <f>M115*1.25</f>
        <v>181638.9375</v>
      </c>
      <c r="O115" s="11"/>
      <c r="P115" s="11"/>
    </row>
    <row r="116" spans="1:18" ht="48.75" customHeight="1" x14ac:dyDescent="0.25">
      <c r="A116" s="40" t="s">
        <v>522</v>
      </c>
      <c r="B116" s="17" t="s">
        <v>511</v>
      </c>
      <c r="C116" s="40" t="s">
        <v>512</v>
      </c>
      <c r="D116" s="16" t="s">
        <v>513</v>
      </c>
      <c r="E116" s="16" t="s">
        <v>514</v>
      </c>
      <c r="F116" s="8" t="s">
        <v>515</v>
      </c>
      <c r="G116" s="28" t="s">
        <v>516</v>
      </c>
      <c r="H116" s="42">
        <v>82812328597</v>
      </c>
      <c r="I116" s="40" t="s">
        <v>621</v>
      </c>
      <c r="J116" s="49">
        <v>349512</v>
      </c>
      <c r="K116" s="49">
        <f t="shared" si="39"/>
        <v>436890</v>
      </c>
      <c r="L116" s="16"/>
      <c r="M116" s="49"/>
      <c r="N116" s="49">
        <f>M116*1.25</f>
        <v>0</v>
      </c>
      <c r="O116" s="11"/>
      <c r="P116" s="85" t="s">
        <v>720</v>
      </c>
      <c r="Q116" s="83"/>
      <c r="R116" s="83"/>
    </row>
    <row r="117" spans="1:18" ht="48.75" customHeight="1" x14ac:dyDescent="0.25">
      <c r="A117" s="40" t="s">
        <v>526</v>
      </c>
      <c r="B117" s="17" t="s">
        <v>518</v>
      </c>
      <c r="C117" s="40" t="s">
        <v>519</v>
      </c>
      <c r="D117" s="16" t="s">
        <v>520</v>
      </c>
      <c r="E117" s="16"/>
      <c r="F117" s="8" t="s">
        <v>17</v>
      </c>
      <c r="G117" s="28" t="s">
        <v>219</v>
      </c>
      <c r="H117" s="42">
        <v>67001695549</v>
      </c>
      <c r="I117" s="40" t="s">
        <v>521</v>
      </c>
      <c r="J117" s="49">
        <v>98950.32</v>
      </c>
      <c r="K117" s="49">
        <f t="shared" si="39"/>
        <v>123687.90000000001</v>
      </c>
      <c r="L117" s="44" t="s">
        <v>608</v>
      </c>
      <c r="M117" s="49">
        <v>98950.32</v>
      </c>
      <c r="N117" s="49">
        <f t="shared" ref="N117:N118" si="40">M117*1.25</f>
        <v>123687.90000000001</v>
      </c>
      <c r="O117" s="11"/>
      <c r="P117" s="11"/>
    </row>
    <row r="118" spans="1:18" ht="48.75" customHeight="1" x14ac:dyDescent="0.25">
      <c r="A118" s="40" t="s">
        <v>532</v>
      </c>
      <c r="B118" s="17" t="s">
        <v>523</v>
      </c>
      <c r="C118" s="40" t="s">
        <v>524</v>
      </c>
      <c r="D118" s="16" t="s">
        <v>331</v>
      </c>
      <c r="E118" s="16"/>
      <c r="F118" s="8" t="s">
        <v>17</v>
      </c>
      <c r="G118" s="28" t="s">
        <v>448</v>
      </c>
      <c r="H118" s="42">
        <v>14103808844</v>
      </c>
      <c r="I118" s="40" t="s">
        <v>525</v>
      </c>
      <c r="J118" s="49">
        <v>69232</v>
      </c>
      <c r="K118" s="49">
        <f t="shared" si="39"/>
        <v>86540</v>
      </c>
      <c r="L118" s="44" t="s">
        <v>652</v>
      </c>
      <c r="M118" s="49">
        <v>69232</v>
      </c>
      <c r="N118" s="49">
        <f t="shared" si="40"/>
        <v>86540</v>
      </c>
      <c r="O118" s="11"/>
      <c r="P118" s="11"/>
    </row>
    <row r="119" spans="1:18" ht="48.75" customHeight="1" x14ac:dyDescent="0.25">
      <c r="A119" s="40" t="s">
        <v>535</v>
      </c>
      <c r="B119" s="17" t="s">
        <v>527</v>
      </c>
      <c r="C119" s="40" t="s">
        <v>528</v>
      </c>
      <c r="D119" s="16" t="s">
        <v>529</v>
      </c>
      <c r="E119" s="16"/>
      <c r="F119" s="8" t="s">
        <v>17</v>
      </c>
      <c r="G119" s="28" t="s">
        <v>530</v>
      </c>
      <c r="H119" s="42">
        <v>90439696130</v>
      </c>
      <c r="I119" s="40" t="s">
        <v>531</v>
      </c>
      <c r="J119" s="49">
        <v>23400</v>
      </c>
      <c r="K119" s="49">
        <f t="shared" si="39"/>
        <v>29250</v>
      </c>
      <c r="L119" s="44" t="s">
        <v>651</v>
      </c>
      <c r="M119" s="49">
        <v>22908</v>
      </c>
      <c r="N119" s="49">
        <f t="shared" ref="N119:N120" si="41">M119*1.25</f>
        <v>28635</v>
      </c>
      <c r="O119" s="11"/>
      <c r="P119" s="11"/>
    </row>
    <row r="120" spans="1:18" ht="48.75" customHeight="1" x14ac:dyDescent="0.25">
      <c r="A120" s="40" t="s">
        <v>541</v>
      </c>
      <c r="B120" s="17" t="s">
        <v>533</v>
      </c>
      <c r="C120" s="40" t="s">
        <v>534</v>
      </c>
      <c r="D120" s="16" t="s">
        <v>494</v>
      </c>
      <c r="E120" s="16"/>
      <c r="F120" s="8" t="s">
        <v>17</v>
      </c>
      <c r="G120" s="28" t="s">
        <v>495</v>
      </c>
      <c r="H120" s="42">
        <v>39853231950</v>
      </c>
      <c r="I120" s="40" t="s">
        <v>612</v>
      </c>
      <c r="J120" s="49">
        <v>123500</v>
      </c>
      <c r="K120" s="49">
        <f t="shared" si="39"/>
        <v>154375</v>
      </c>
      <c r="L120" s="44" t="s">
        <v>745</v>
      </c>
      <c r="M120" s="82">
        <f>158336.78/1.25</f>
        <v>126669.424</v>
      </c>
      <c r="N120" s="49">
        <f t="shared" si="41"/>
        <v>158336.78</v>
      </c>
      <c r="O120" s="81"/>
      <c r="P120" s="11" t="s">
        <v>748</v>
      </c>
    </row>
    <row r="121" spans="1:18" ht="48.75" customHeight="1" x14ac:dyDescent="0.25">
      <c r="A121" s="40" t="s">
        <v>543</v>
      </c>
      <c r="B121" s="52" t="s">
        <v>536</v>
      </c>
      <c r="C121" s="40" t="s">
        <v>537</v>
      </c>
      <c r="D121" s="16" t="s">
        <v>47</v>
      </c>
      <c r="E121" s="16" t="s">
        <v>538</v>
      </c>
      <c r="F121" s="8" t="s">
        <v>539</v>
      </c>
      <c r="G121" s="28" t="s">
        <v>540</v>
      </c>
      <c r="H121" s="42">
        <v>68257033904</v>
      </c>
      <c r="I121" s="40" t="s">
        <v>611</v>
      </c>
      <c r="J121" s="49">
        <v>169598</v>
      </c>
      <c r="K121" s="49">
        <f t="shared" si="39"/>
        <v>211997.5</v>
      </c>
      <c r="L121" s="44" t="s">
        <v>722</v>
      </c>
      <c r="M121" s="49">
        <v>76550</v>
      </c>
      <c r="N121" s="49">
        <f>M121*1.25</f>
        <v>95687.5</v>
      </c>
      <c r="O121" s="11"/>
      <c r="P121" s="11"/>
    </row>
    <row r="122" spans="1:18" ht="48.75" customHeight="1" x14ac:dyDescent="0.25">
      <c r="A122" s="40" t="s">
        <v>545</v>
      </c>
      <c r="B122" s="52" t="s">
        <v>542</v>
      </c>
      <c r="C122" s="40" t="s">
        <v>537</v>
      </c>
      <c r="D122" s="16" t="s">
        <v>47</v>
      </c>
      <c r="E122" s="16" t="s">
        <v>538</v>
      </c>
      <c r="F122" s="8" t="s">
        <v>539</v>
      </c>
      <c r="G122" s="28" t="s">
        <v>50</v>
      </c>
      <c r="H122" s="42">
        <v>30293478878</v>
      </c>
      <c r="I122" s="40" t="s">
        <v>610</v>
      </c>
      <c r="J122" s="49">
        <v>15598</v>
      </c>
      <c r="K122" s="49">
        <f t="shared" si="39"/>
        <v>19497.5</v>
      </c>
      <c r="L122" s="44">
        <v>43761</v>
      </c>
      <c r="M122" s="49">
        <v>1692</v>
      </c>
      <c r="N122" s="49">
        <f t="shared" ref="N122:N126" si="42">M122*1.25</f>
        <v>2115</v>
      </c>
      <c r="O122" s="11"/>
      <c r="P122" s="11"/>
    </row>
    <row r="123" spans="1:18" ht="48.75" customHeight="1" x14ac:dyDescent="0.25">
      <c r="A123" s="40" t="s">
        <v>548</v>
      </c>
      <c r="B123" s="52" t="s">
        <v>544</v>
      </c>
      <c r="C123" s="40" t="s">
        <v>537</v>
      </c>
      <c r="D123" s="16" t="s">
        <v>47</v>
      </c>
      <c r="E123" s="16" t="s">
        <v>538</v>
      </c>
      <c r="F123" s="8" t="s">
        <v>539</v>
      </c>
      <c r="G123" s="28" t="s">
        <v>99</v>
      </c>
      <c r="H123" s="42">
        <v>93613785608</v>
      </c>
      <c r="I123" s="40" t="s">
        <v>609</v>
      </c>
      <c r="J123" s="49">
        <v>49999.4</v>
      </c>
      <c r="K123" s="49">
        <f t="shared" si="39"/>
        <v>62499.25</v>
      </c>
      <c r="L123" s="44" t="s">
        <v>723</v>
      </c>
      <c r="M123" s="72">
        <v>23200.400000000001</v>
      </c>
      <c r="N123" s="49">
        <f t="shared" si="42"/>
        <v>29000.5</v>
      </c>
      <c r="O123" s="11"/>
      <c r="P123" s="11"/>
    </row>
    <row r="124" spans="1:18" ht="48.75" customHeight="1" x14ac:dyDescent="0.25">
      <c r="A124" s="40" t="s">
        <v>550</v>
      </c>
      <c r="B124" s="52" t="s">
        <v>546</v>
      </c>
      <c r="C124" s="40" t="s">
        <v>537</v>
      </c>
      <c r="D124" s="16" t="s">
        <v>47</v>
      </c>
      <c r="E124" s="16" t="s">
        <v>538</v>
      </c>
      <c r="F124" s="8" t="s">
        <v>539</v>
      </c>
      <c r="G124" s="28" t="s">
        <v>547</v>
      </c>
      <c r="H124" s="42">
        <v>98869260762</v>
      </c>
      <c r="I124" s="40" t="s">
        <v>609</v>
      </c>
      <c r="J124" s="49">
        <v>29329.83</v>
      </c>
      <c r="K124" s="49">
        <f t="shared" si="39"/>
        <v>36662.287500000006</v>
      </c>
      <c r="L124" s="44" t="s">
        <v>722</v>
      </c>
      <c r="M124" s="72">
        <v>20678.099999999999</v>
      </c>
      <c r="N124" s="49">
        <f t="shared" si="42"/>
        <v>25847.625</v>
      </c>
      <c r="O124" s="11"/>
      <c r="P124" s="11"/>
    </row>
    <row r="125" spans="1:18" ht="48.75" customHeight="1" x14ac:dyDescent="0.25">
      <c r="A125" s="40" t="s">
        <v>556</v>
      </c>
      <c r="B125" s="52" t="s">
        <v>549</v>
      </c>
      <c r="C125" s="40" t="s">
        <v>537</v>
      </c>
      <c r="D125" s="16" t="s">
        <v>47</v>
      </c>
      <c r="E125" s="16" t="s">
        <v>538</v>
      </c>
      <c r="F125" s="8" t="s">
        <v>539</v>
      </c>
      <c r="G125" s="28" t="s">
        <v>547</v>
      </c>
      <c r="H125" s="42">
        <v>98869260762</v>
      </c>
      <c r="I125" s="40" t="s">
        <v>609</v>
      </c>
      <c r="J125" s="49">
        <v>7618.2</v>
      </c>
      <c r="K125" s="49">
        <f>J125*1.25</f>
        <v>9522.75</v>
      </c>
      <c r="L125" s="80" t="s">
        <v>724</v>
      </c>
      <c r="M125" s="73">
        <v>0</v>
      </c>
      <c r="N125" s="49">
        <f t="shared" si="42"/>
        <v>0</v>
      </c>
      <c r="O125" s="11"/>
      <c r="P125" s="11"/>
    </row>
    <row r="126" spans="1:18" ht="48.75" customHeight="1" x14ac:dyDescent="0.25">
      <c r="A126" s="40" t="s">
        <v>562</v>
      </c>
      <c r="B126" s="52" t="s">
        <v>551</v>
      </c>
      <c r="C126" s="40"/>
      <c r="D126" s="16"/>
      <c r="E126" s="16"/>
      <c r="F126" s="8" t="s">
        <v>552</v>
      </c>
      <c r="G126" s="28" t="s">
        <v>553</v>
      </c>
      <c r="H126" s="42">
        <v>34583734418</v>
      </c>
      <c r="I126" s="40" t="s">
        <v>554</v>
      </c>
      <c r="J126" s="49">
        <v>184853.03</v>
      </c>
      <c r="K126" s="49">
        <f>J126*1.25</f>
        <v>231066.28750000001</v>
      </c>
      <c r="L126" s="44" t="s">
        <v>614</v>
      </c>
      <c r="M126" s="49">
        <v>184853.03</v>
      </c>
      <c r="N126" s="49">
        <f t="shared" si="42"/>
        <v>231066.28750000001</v>
      </c>
      <c r="O126" s="11"/>
      <c r="P126" s="11" t="s">
        <v>555</v>
      </c>
    </row>
    <row r="127" spans="1:18" ht="48.75" customHeight="1" x14ac:dyDescent="0.25">
      <c r="A127" s="40" t="s">
        <v>566</v>
      </c>
      <c r="B127" s="52" t="s">
        <v>557</v>
      </c>
      <c r="C127" s="40" t="s">
        <v>558</v>
      </c>
      <c r="D127" s="16" t="s">
        <v>559</v>
      </c>
      <c r="E127" s="16" t="s">
        <v>560</v>
      </c>
      <c r="F127" s="8" t="s">
        <v>515</v>
      </c>
      <c r="G127" s="28" t="s">
        <v>561</v>
      </c>
      <c r="H127" s="42">
        <v>32206148371</v>
      </c>
      <c r="I127" s="40" t="s">
        <v>613</v>
      </c>
      <c r="J127" s="49">
        <v>250000</v>
      </c>
      <c r="K127" s="49">
        <v>250000</v>
      </c>
      <c r="L127" s="44" t="s">
        <v>744</v>
      </c>
      <c r="M127" s="49">
        <v>227900</v>
      </c>
      <c r="N127" s="49">
        <v>227900</v>
      </c>
      <c r="O127" s="11"/>
      <c r="P127" s="11"/>
    </row>
    <row r="128" spans="1:18" ht="89.25" x14ac:dyDescent="0.25">
      <c r="A128" s="39" t="s">
        <v>568</v>
      </c>
      <c r="B128" s="20" t="s">
        <v>741</v>
      </c>
      <c r="C128" s="39"/>
      <c r="D128" s="26" t="s">
        <v>563</v>
      </c>
      <c r="E128" s="26"/>
      <c r="F128" s="62" t="s">
        <v>49</v>
      </c>
      <c r="G128" s="25" t="s">
        <v>564</v>
      </c>
      <c r="H128" s="41">
        <v>36228944903</v>
      </c>
      <c r="I128" s="39" t="s">
        <v>565</v>
      </c>
      <c r="J128" s="48">
        <v>83791</v>
      </c>
      <c r="K128" s="48">
        <f t="shared" ref="K128:K131" si="43">J128*1.25</f>
        <v>104738.75</v>
      </c>
      <c r="L128" s="46" t="s">
        <v>726</v>
      </c>
      <c r="M128" s="48">
        <v>87534</v>
      </c>
      <c r="N128" s="48">
        <f>M128*1.25</f>
        <v>109417.5</v>
      </c>
      <c r="O128" s="33" t="s">
        <v>710</v>
      </c>
      <c r="P128" s="33"/>
    </row>
    <row r="129" spans="1:16" ht="89.25" x14ac:dyDescent="0.25">
      <c r="A129" s="39" t="s">
        <v>569</v>
      </c>
      <c r="B129" s="20" t="s">
        <v>740</v>
      </c>
      <c r="C129" s="39"/>
      <c r="D129" s="26" t="s">
        <v>563</v>
      </c>
      <c r="E129" s="26"/>
      <c r="F129" s="62" t="s">
        <v>49</v>
      </c>
      <c r="G129" s="25" t="s">
        <v>340</v>
      </c>
      <c r="H129" s="41">
        <v>54600743656</v>
      </c>
      <c r="I129" s="39" t="s">
        <v>567</v>
      </c>
      <c r="J129" s="48">
        <v>93450</v>
      </c>
      <c r="K129" s="48">
        <f t="shared" si="43"/>
        <v>116812.5</v>
      </c>
      <c r="L129" s="46" t="s">
        <v>727</v>
      </c>
      <c r="M129" s="48">
        <f>50211.03+2242.24</f>
        <v>52453.27</v>
      </c>
      <c r="N129" s="48">
        <f>M129*1.25+2361.8</f>
        <v>67928.387499999997</v>
      </c>
      <c r="O129" s="33"/>
      <c r="P129" s="33"/>
    </row>
    <row r="130" spans="1:16" ht="89.25" x14ac:dyDescent="0.25">
      <c r="A130" s="39" t="s">
        <v>570</v>
      </c>
      <c r="B130" s="20" t="s">
        <v>739</v>
      </c>
      <c r="C130" s="39"/>
      <c r="D130" s="26" t="s">
        <v>563</v>
      </c>
      <c r="E130" s="26"/>
      <c r="F130" s="62" t="s">
        <v>49</v>
      </c>
      <c r="G130" s="25" t="s">
        <v>340</v>
      </c>
      <c r="H130" s="41">
        <v>54600743656</v>
      </c>
      <c r="I130" s="39" t="s">
        <v>567</v>
      </c>
      <c r="J130" s="48">
        <v>86077</v>
      </c>
      <c r="K130" s="48">
        <f t="shared" si="43"/>
        <v>107596.25</v>
      </c>
      <c r="L130" s="46" t="s">
        <v>727</v>
      </c>
      <c r="M130" s="48">
        <v>50315.86</v>
      </c>
      <c r="N130" s="48">
        <f>M130*1.25</f>
        <v>62894.824999999997</v>
      </c>
      <c r="O130" s="33"/>
      <c r="P130" s="33"/>
    </row>
    <row r="131" spans="1:16" ht="89.25" x14ac:dyDescent="0.25">
      <c r="A131" s="39" t="s">
        <v>572</v>
      </c>
      <c r="B131" s="20" t="s">
        <v>742</v>
      </c>
      <c r="C131" s="39"/>
      <c r="D131" s="26" t="s">
        <v>563</v>
      </c>
      <c r="E131" s="26"/>
      <c r="F131" s="62" t="s">
        <v>49</v>
      </c>
      <c r="G131" s="25" t="s">
        <v>340</v>
      </c>
      <c r="H131" s="41">
        <v>54600743656</v>
      </c>
      <c r="I131" s="39" t="s">
        <v>567</v>
      </c>
      <c r="J131" s="48">
        <v>15910.5</v>
      </c>
      <c r="K131" s="48">
        <f t="shared" si="43"/>
        <v>19888.125</v>
      </c>
      <c r="L131" s="46" t="s">
        <v>727</v>
      </c>
      <c r="M131" s="48">
        <v>17496.2</v>
      </c>
      <c r="N131" s="48">
        <f t="shared" ref="N131" si="44">M131*1.25</f>
        <v>21870.25</v>
      </c>
      <c r="O131" s="33" t="s">
        <v>710</v>
      </c>
      <c r="P131" s="33"/>
    </row>
    <row r="132" spans="1:16" ht="48.75" customHeight="1" x14ac:dyDescent="0.25">
      <c r="A132" s="40" t="s">
        <v>574</v>
      </c>
      <c r="B132" s="52" t="s">
        <v>571</v>
      </c>
      <c r="C132" s="40" t="s">
        <v>537</v>
      </c>
      <c r="D132" s="16" t="s">
        <v>47</v>
      </c>
      <c r="E132" s="16" t="s">
        <v>538</v>
      </c>
      <c r="F132" s="8" t="s">
        <v>539</v>
      </c>
      <c r="G132" s="28" t="s">
        <v>110</v>
      </c>
      <c r="H132" s="42">
        <v>5273195306</v>
      </c>
      <c r="I132" s="40" t="s">
        <v>617</v>
      </c>
      <c r="J132" s="49">
        <v>15868</v>
      </c>
      <c r="K132" s="49">
        <f>J132*1.25</f>
        <v>19835</v>
      </c>
      <c r="L132" s="44" t="s">
        <v>728</v>
      </c>
      <c r="M132" s="49">
        <v>3390</v>
      </c>
      <c r="N132" s="49">
        <f>M132*1.25</f>
        <v>4237.5</v>
      </c>
      <c r="O132" s="11"/>
      <c r="P132" s="11"/>
    </row>
    <row r="133" spans="1:16" ht="48.75" customHeight="1" x14ac:dyDescent="0.25">
      <c r="A133" s="40" t="s">
        <v>576</v>
      </c>
      <c r="B133" s="52" t="s">
        <v>573</v>
      </c>
      <c r="C133" s="40" t="s">
        <v>537</v>
      </c>
      <c r="D133" s="16" t="s">
        <v>47</v>
      </c>
      <c r="E133" s="16" t="s">
        <v>538</v>
      </c>
      <c r="F133" s="8" t="s">
        <v>539</v>
      </c>
      <c r="G133" s="28" t="s">
        <v>388</v>
      </c>
      <c r="H133" s="42">
        <v>9371680761</v>
      </c>
      <c r="I133" s="40" t="s">
        <v>616</v>
      </c>
      <c r="J133" s="49">
        <v>8687.98</v>
      </c>
      <c r="K133" s="49">
        <f t="shared" ref="K133:K134" si="45">J133*1.25</f>
        <v>10859.974999999999</v>
      </c>
      <c r="L133" s="44" t="s">
        <v>729</v>
      </c>
      <c r="M133" s="49">
        <v>6722.68</v>
      </c>
      <c r="N133" s="49">
        <f>M133*1.25</f>
        <v>8403.35</v>
      </c>
      <c r="O133" s="11"/>
      <c r="P133" s="11"/>
    </row>
    <row r="134" spans="1:16" ht="48.75" customHeight="1" x14ac:dyDescent="0.25">
      <c r="A134" s="40" t="s">
        <v>580</v>
      </c>
      <c r="B134" s="52" t="s">
        <v>575</v>
      </c>
      <c r="C134" s="40" t="s">
        <v>537</v>
      </c>
      <c r="D134" s="16" t="s">
        <v>47</v>
      </c>
      <c r="E134" s="16" t="s">
        <v>538</v>
      </c>
      <c r="F134" s="8" t="s">
        <v>539</v>
      </c>
      <c r="G134" s="28" t="s">
        <v>388</v>
      </c>
      <c r="H134" s="42">
        <v>9371680761</v>
      </c>
      <c r="I134" s="40" t="s">
        <v>616</v>
      </c>
      <c r="J134" s="49">
        <v>620</v>
      </c>
      <c r="K134" s="49">
        <f t="shared" si="45"/>
        <v>775</v>
      </c>
      <c r="L134" s="44" t="s">
        <v>725</v>
      </c>
      <c r="M134" s="49">
        <v>0</v>
      </c>
      <c r="N134" s="49">
        <f t="shared" ref="N134:N147" si="46">M134*1.25</f>
        <v>0</v>
      </c>
      <c r="O134" s="11"/>
      <c r="P134" s="11"/>
    </row>
    <row r="135" spans="1:16" ht="76.5" x14ac:dyDescent="0.25">
      <c r="A135" s="40" t="s">
        <v>582</v>
      </c>
      <c r="B135" s="52" t="s">
        <v>577</v>
      </c>
      <c r="C135" s="40" t="s">
        <v>578</v>
      </c>
      <c r="D135" s="16" t="s">
        <v>563</v>
      </c>
      <c r="E135" s="16" t="s">
        <v>579</v>
      </c>
      <c r="F135" s="8" t="s">
        <v>539</v>
      </c>
      <c r="G135" s="28" t="s">
        <v>50</v>
      </c>
      <c r="H135" s="42">
        <v>30293478878</v>
      </c>
      <c r="I135" s="40" t="s">
        <v>615</v>
      </c>
      <c r="J135" s="49">
        <v>56395.56</v>
      </c>
      <c r="K135" s="49">
        <v>70494.45</v>
      </c>
      <c r="L135" s="44" t="s">
        <v>730</v>
      </c>
      <c r="M135" s="49">
        <v>77628.399999999994</v>
      </c>
      <c r="N135" s="49">
        <f t="shared" si="46"/>
        <v>97035.5</v>
      </c>
      <c r="O135" s="11" t="s">
        <v>710</v>
      </c>
      <c r="P135" s="11"/>
    </row>
    <row r="136" spans="1:16" ht="48.75" customHeight="1" x14ac:dyDescent="0.25">
      <c r="A136" s="40" t="s">
        <v>584</v>
      </c>
      <c r="B136" s="52" t="s">
        <v>581</v>
      </c>
      <c r="C136" s="40" t="s">
        <v>578</v>
      </c>
      <c r="D136" s="16" t="s">
        <v>563</v>
      </c>
      <c r="E136" s="16" t="s">
        <v>579</v>
      </c>
      <c r="F136" s="8" t="s">
        <v>539</v>
      </c>
      <c r="G136" s="28" t="s">
        <v>50</v>
      </c>
      <c r="H136" s="42">
        <v>30293478878</v>
      </c>
      <c r="I136" s="40" t="s">
        <v>615</v>
      </c>
      <c r="J136" s="49">
        <v>5448</v>
      </c>
      <c r="K136" s="49">
        <f>J136*1.25</f>
        <v>6810</v>
      </c>
      <c r="L136" s="44" t="s">
        <v>731</v>
      </c>
      <c r="M136" s="49">
        <v>410</v>
      </c>
      <c r="N136" s="49">
        <f t="shared" si="46"/>
        <v>512.5</v>
      </c>
      <c r="O136" s="11"/>
      <c r="P136" s="11"/>
    </row>
    <row r="137" spans="1:16" ht="48.75" customHeight="1" x14ac:dyDescent="0.25">
      <c r="A137" s="40" t="s">
        <v>586</v>
      </c>
      <c r="B137" s="52" t="s">
        <v>583</v>
      </c>
      <c r="C137" s="40" t="s">
        <v>578</v>
      </c>
      <c r="D137" s="16" t="s">
        <v>563</v>
      </c>
      <c r="E137" s="16" t="s">
        <v>579</v>
      </c>
      <c r="F137" s="8" t="s">
        <v>539</v>
      </c>
      <c r="G137" s="28" t="s">
        <v>50</v>
      </c>
      <c r="H137" s="42">
        <v>30293478878</v>
      </c>
      <c r="I137" s="40" t="s">
        <v>615</v>
      </c>
      <c r="J137" s="49">
        <v>25287.360000000001</v>
      </c>
      <c r="K137" s="49">
        <f>J137*1.25</f>
        <v>31609.200000000001</v>
      </c>
      <c r="L137" s="44" t="s">
        <v>732</v>
      </c>
      <c r="M137" s="49">
        <v>5545.24</v>
      </c>
      <c r="N137" s="49">
        <f t="shared" si="46"/>
        <v>6931.5499999999993</v>
      </c>
      <c r="O137" s="11"/>
      <c r="P137" s="11"/>
    </row>
    <row r="138" spans="1:16" ht="76.5" x14ac:dyDescent="0.25">
      <c r="A138" s="40" t="s">
        <v>588</v>
      </c>
      <c r="B138" s="52" t="s">
        <v>585</v>
      </c>
      <c r="C138" s="40" t="s">
        <v>578</v>
      </c>
      <c r="D138" s="16" t="s">
        <v>563</v>
      </c>
      <c r="E138" s="16" t="s">
        <v>579</v>
      </c>
      <c r="F138" s="8" t="s">
        <v>539</v>
      </c>
      <c r="G138" s="28" t="s">
        <v>50</v>
      </c>
      <c r="H138" s="42">
        <v>30293478878</v>
      </c>
      <c r="I138" s="40" t="s">
        <v>615</v>
      </c>
      <c r="J138" s="49">
        <v>51522.879999999997</v>
      </c>
      <c r="K138" s="49">
        <f t="shared" ref="K138:K147" si="47">J138*1.25</f>
        <v>64403.6</v>
      </c>
      <c r="L138" s="44" t="s">
        <v>734</v>
      </c>
      <c r="M138" s="49">
        <v>53769.2</v>
      </c>
      <c r="N138" s="49">
        <f t="shared" si="46"/>
        <v>67211.5</v>
      </c>
      <c r="O138" s="11" t="s">
        <v>710</v>
      </c>
      <c r="P138" s="11"/>
    </row>
    <row r="139" spans="1:16" ht="48.75" customHeight="1" x14ac:dyDescent="0.25">
      <c r="A139" s="40" t="s">
        <v>591</v>
      </c>
      <c r="B139" s="52" t="s">
        <v>587</v>
      </c>
      <c r="C139" s="40" t="s">
        <v>578</v>
      </c>
      <c r="D139" s="16" t="s">
        <v>563</v>
      </c>
      <c r="E139" s="16" t="s">
        <v>579</v>
      </c>
      <c r="F139" s="8" t="s">
        <v>539</v>
      </c>
      <c r="G139" s="28" t="s">
        <v>50</v>
      </c>
      <c r="H139" s="42">
        <v>30293478878</v>
      </c>
      <c r="I139" s="40" t="s">
        <v>615</v>
      </c>
      <c r="J139" s="49">
        <v>31762.05</v>
      </c>
      <c r="K139" s="49">
        <f t="shared" si="47"/>
        <v>39702.5625</v>
      </c>
      <c r="L139" s="44" t="s">
        <v>733</v>
      </c>
      <c r="M139" s="49">
        <v>7651.43</v>
      </c>
      <c r="N139" s="49">
        <f t="shared" si="46"/>
        <v>9564.2875000000004</v>
      </c>
      <c r="O139" s="11"/>
      <c r="P139" s="11"/>
    </row>
    <row r="140" spans="1:16" ht="76.5" x14ac:dyDescent="0.25">
      <c r="A140" s="40" t="s">
        <v>593</v>
      </c>
      <c r="B140" s="52" t="s">
        <v>589</v>
      </c>
      <c r="C140" s="40" t="s">
        <v>578</v>
      </c>
      <c r="D140" s="16" t="s">
        <v>563</v>
      </c>
      <c r="E140" s="16" t="s">
        <v>579</v>
      </c>
      <c r="F140" s="8" t="s">
        <v>539</v>
      </c>
      <c r="G140" s="28" t="s">
        <v>590</v>
      </c>
      <c r="H140" s="42">
        <v>7357850283</v>
      </c>
      <c r="I140" s="40" t="s">
        <v>615</v>
      </c>
      <c r="J140" s="49">
        <v>3550.7</v>
      </c>
      <c r="K140" s="49">
        <f t="shared" si="47"/>
        <v>4438.375</v>
      </c>
      <c r="L140" s="44" t="s">
        <v>735</v>
      </c>
      <c r="M140" s="49">
        <v>4554</v>
      </c>
      <c r="N140" s="49">
        <f t="shared" si="46"/>
        <v>5692.5</v>
      </c>
      <c r="O140" s="11" t="s">
        <v>710</v>
      </c>
      <c r="P140" s="11"/>
    </row>
    <row r="141" spans="1:16" ht="48.75" customHeight="1" x14ac:dyDescent="0.25">
      <c r="A141" s="40" t="s">
        <v>595</v>
      </c>
      <c r="B141" s="52" t="s">
        <v>592</v>
      </c>
      <c r="C141" s="40" t="s">
        <v>578</v>
      </c>
      <c r="D141" s="16" t="s">
        <v>563</v>
      </c>
      <c r="E141" s="16" t="s">
        <v>579</v>
      </c>
      <c r="F141" s="8" t="s">
        <v>539</v>
      </c>
      <c r="G141" s="28" t="s">
        <v>50</v>
      </c>
      <c r="H141" s="42">
        <v>30293478878</v>
      </c>
      <c r="I141" s="40" t="s">
        <v>615</v>
      </c>
      <c r="J141" s="49">
        <v>25210.18</v>
      </c>
      <c r="K141" s="49">
        <f t="shared" si="47"/>
        <v>31512.724999999999</v>
      </c>
      <c r="L141" s="44" t="s">
        <v>736</v>
      </c>
      <c r="M141" s="49">
        <v>18729.599999999999</v>
      </c>
      <c r="N141" s="49">
        <f t="shared" si="46"/>
        <v>23412</v>
      </c>
      <c r="O141" s="11"/>
      <c r="P141" s="11"/>
    </row>
    <row r="142" spans="1:16" ht="48.75" customHeight="1" x14ac:dyDescent="0.25">
      <c r="A142" s="40" t="s">
        <v>597</v>
      </c>
      <c r="B142" s="52" t="s">
        <v>594</v>
      </c>
      <c r="C142" s="40" t="s">
        <v>578</v>
      </c>
      <c r="D142" s="16" t="s">
        <v>563</v>
      </c>
      <c r="E142" s="16" t="s">
        <v>579</v>
      </c>
      <c r="F142" s="8" t="s">
        <v>539</v>
      </c>
      <c r="G142" s="28" t="s">
        <v>50</v>
      </c>
      <c r="H142" s="42">
        <v>30293478878</v>
      </c>
      <c r="I142" s="40" t="s">
        <v>615</v>
      </c>
      <c r="J142" s="49">
        <v>36603</v>
      </c>
      <c r="K142" s="49">
        <f t="shared" si="47"/>
        <v>45753.75</v>
      </c>
      <c r="L142" s="44" t="s">
        <v>730</v>
      </c>
      <c r="M142" s="49">
        <v>14421.52</v>
      </c>
      <c r="N142" s="49">
        <f t="shared" si="46"/>
        <v>18026.900000000001</v>
      </c>
      <c r="O142" s="11"/>
      <c r="P142" s="11"/>
    </row>
    <row r="143" spans="1:16" ht="48.75" customHeight="1" x14ac:dyDescent="0.25">
      <c r="A143" s="40" t="s">
        <v>599</v>
      </c>
      <c r="B143" s="52" t="s">
        <v>596</v>
      </c>
      <c r="C143" s="40" t="s">
        <v>578</v>
      </c>
      <c r="D143" s="16" t="s">
        <v>563</v>
      </c>
      <c r="E143" s="16" t="s">
        <v>579</v>
      </c>
      <c r="F143" s="8" t="s">
        <v>539</v>
      </c>
      <c r="G143" s="28" t="s">
        <v>50</v>
      </c>
      <c r="H143" s="42">
        <v>30293478878</v>
      </c>
      <c r="I143" s="40" t="s">
        <v>615</v>
      </c>
      <c r="J143" s="49">
        <v>150853</v>
      </c>
      <c r="K143" s="49">
        <f t="shared" si="47"/>
        <v>188566.25</v>
      </c>
      <c r="L143" s="44" t="s">
        <v>731</v>
      </c>
      <c r="M143" s="49">
        <v>25822.97</v>
      </c>
      <c r="N143" s="49">
        <f t="shared" si="46"/>
        <v>32278.712500000001</v>
      </c>
      <c r="O143" s="11"/>
      <c r="P143" s="11"/>
    </row>
    <row r="144" spans="1:16" ht="76.5" x14ac:dyDescent="0.25">
      <c r="A144" s="40" t="s">
        <v>601</v>
      </c>
      <c r="B144" s="52" t="s">
        <v>598</v>
      </c>
      <c r="C144" s="40" t="s">
        <v>578</v>
      </c>
      <c r="D144" s="16" t="s">
        <v>563</v>
      </c>
      <c r="E144" s="16" t="s">
        <v>579</v>
      </c>
      <c r="F144" s="8" t="s">
        <v>539</v>
      </c>
      <c r="G144" s="28" t="s">
        <v>590</v>
      </c>
      <c r="H144" s="42">
        <v>7357850283</v>
      </c>
      <c r="I144" s="40" t="s">
        <v>615</v>
      </c>
      <c r="J144" s="49">
        <v>21349.5</v>
      </c>
      <c r="K144" s="49">
        <f t="shared" si="47"/>
        <v>26686.875</v>
      </c>
      <c r="L144" s="44" t="s">
        <v>728</v>
      </c>
      <c r="M144" s="49">
        <v>30321.97</v>
      </c>
      <c r="N144" s="49">
        <f t="shared" si="46"/>
        <v>37902.462500000001</v>
      </c>
      <c r="O144" s="11" t="s">
        <v>710</v>
      </c>
      <c r="P144" s="11"/>
    </row>
    <row r="145" spans="1:16" ht="76.5" x14ac:dyDescent="0.25">
      <c r="A145" s="40" t="s">
        <v>603</v>
      </c>
      <c r="B145" s="52" t="s">
        <v>600</v>
      </c>
      <c r="C145" s="40" t="s">
        <v>578</v>
      </c>
      <c r="D145" s="16" t="s">
        <v>563</v>
      </c>
      <c r="E145" s="16" t="s">
        <v>579</v>
      </c>
      <c r="F145" s="8" t="s">
        <v>539</v>
      </c>
      <c r="G145" s="28" t="s">
        <v>50</v>
      </c>
      <c r="H145" s="42">
        <v>30293478878</v>
      </c>
      <c r="I145" s="40" t="s">
        <v>615</v>
      </c>
      <c r="J145" s="49">
        <v>24998</v>
      </c>
      <c r="K145" s="49">
        <f t="shared" si="47"/>
        <v>31247.5</v>
      </c>
      <c r="L145" s="44" t="s">
        <v>730</v>
      </c>
      <c r="M145" s="49">
        <v>31177</v>
      </c>
      <c r="N145" s="49">
        <f t="shared" si="46"/>
        <v>38971.25</v>
      </c>
      <c r="O145" s="11" t="s">
        <v>710</v>
      </c>
      <c r="P145" s="11"/>
    </row>
    <row r="146" spans="1:16" ht="76.5" x14ac:dyDescent="0.25">
      <c r="A146" s="40" t="s">
        <v>636</v>
      </c>
      <c r="B146" s="52" t="s">
        <v>602</v>
      </c>
      <c r="C146" s="40" t="s">
        <v>537</v>
      </c>
      <c r="D146" s="16" t="s">
        <v>47</v>
      </c>
      <c r="E146" s="16" t="s">
        <v>538</v>
      </c>
      <c r="F146" s="8" t="s">
        <v>539</v>
      </c>
      <c r="G146" s="28" t="s">
        <v>50</v>
      </c>
      <c r="H146" s="42">
        <v>30293478878</v>
      </c>
      <c r="I146" s="40" t="s">
        <v>615</v>
      </c>
      <c r="J146" s="49">
        <v>157265.59</v>
      </c>
      <c r="K146" s="49">
        <f t="shared" si="47"/>
        <v>196581.98749999999</v>
      </c>
      <c r="L146" s="44" t="s">
        <v>737</v>
      </c>
      <c r="M146" s="49">
        <v>175172.56</v>
      </c>
      <c r="N146" s="49">
        <f t="shared" si="46"/>
        <v>218965.7</v>
      </c>
      <c r="O146" s="11" t="s">
        <v>710</v>
      </c>
      <c r="P146" s="11"/>
    </row>
    <row r="147" spans="1:16" ht="48.75" customHeight="1" x14ac:dyDescent="0.25">
      <c r="A147" s="40" t="s">
        <v>715</v>
      </c>
      <c r="B147" s="52" t="s">
        <v>604</v>
      </c>
      <c r="C147" s="40" t="s">
        <v>537</v>
      </c>
      <c r="D147" s="16" t="s">
        <v>47</v>
      </c>
      <c r="E147" s="16" t="s">
        <v>538</v>
      </c>
      <c r="F147" s="8" t="s">
        <v>539</v>
      </c>
      <c r="G147" s="28" t="s">
        <v>50</v>
      </c>
      <c r="H147" s="42">
        <v>30293478878</v>
      </c>
      <c r="I147" s="40" t="s">
        <v>615</v>
      </c>
      <c r="J147" s="49">
        <v>18992</v>
      </c>
      <c r="K147" s="49">
        <f t="shared" si="47"/>
        <v>23740</v>
      </c>
      <c r="L147" s="44" t="s">
        <v>738</v>
      </c>
      <c r="M147" s="49">
        <v>7122</v>
      </c>
      <c r="N147" s="49">
        <f t="shared" si="46"/>
        <v>8902.5</v>
      </c>
      <c r="O147" s="11"/>
      <c r="P147" s="11"/>
    </row>
    <row r="148" spans="1:16" ht="15" customHeight="1" x14ac:dyDescent="0.25">
      <c r="K148" s="56"/>
    </row>
    <row r="149" spans="1:16" x14ac:dyDescent="0.25">
      <c r="P149" s="14"/>
    </row>
    <row r="150" spans="1:16" x14ac:dyDescent="0.2">
      <c r="P150" s="53"/>
    </row>
    <row r="151" spans="1:16" x14ac:dyDescent="0.25">
      <c r="K151" s="56"/>
    </row>
    <row r="154" spans="1:16" x14ac:dyDescent="0.25">
      <c r="O154" s="79"/>
    </row>
    <row r="156" spans="1:16" x14ac:dyDescent="0.25">
      <c r="P156" s="54"/>
    </row>
  </sheetData>
  <printOptions horizontalCentered="1" gridLines="1"/>
  <pageMargins left="0.70866141732283472" right="0.70866141732283472" top="1.1417322834645669" bottom="0.6692913385826772" header="0.31496062992125984" footer="0.31496062992125984"/>
  <pageSetup paperSize="9" scale="49" fitToHeight="0" orientation="landscape" r:id="rId1"/>
  <headerFooter>
    <oddHeader xml:space="preserve">&amp;L&amp;"-,Bold"Nastavni zavod za javno zdravstvo "Dr. Andrija Štampar"&amp;C&amp;"Trebuchet MS,Regular"&amp;12Registar ugovora o javnoj nabavi 2018.
</oddHeader>
    <oddFooter>&amp;C&amp;"Trebuchet MS,Regular"&amp;10&amp;P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Registar ugovora 2018.</vt:lpstr>
      <vt:lpstr>'Registar ugovora 2018.'!Print_Area</vt:lpstr>
      <vt:lpstr>'Registar ugovora 2018.'!Print_Titles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KP.</dc:creator>
  <cp:lastModifiedBy>Zvonimir Abramović</cp:lastModifiedBy>
  <cp:lastPrinted>2018-06-11T11:45:46Z</cp:lastPrinted>
  <dcterms:created xsi:type="dcterms:W3CDTF">2012-02-07T16:03:36Z</dcterms:created>
  <dcterms:modified xsi:type="dcterms:W3CDTF">2020-05-19T07:29:58Z</dcterms:modified>
</cp:coreProperties>
</file>