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955" activeTab="0"/>
  </bookViews>
  <sheets>
    <sheet name="Plan 2016 - prihodi 6" sheetId="1" r:id="rId1"/>
    <sheet name="Plan 2016 - rashodi 3" sheetId="2" r:id="rId2"/>
    <sheet name="Plan 2016 - rashodi 4" sheetId="3" r:id="rId3"/>
  </sheets>
  <definedNames>
    <definedName name="_xlnm.Print_Titles" localSheetId="0">'Plan 2016 - prihodi 6'!$3:$4</definedName>
    <definedName name="_xlnm.Print_Titles" localSheetId="1">'Plan 2016 - rashodi 3'!$3:$4</definedName>
    <definedName name="_xlnm.Print_Titles" localSheetId="2">'Plan 2016 - rashodi 4'!$3:$4</definedName>
  </definedNames>
  <calcPr fullCalcOnLoad="1"/>
</workbook>
</file>

<file path=xl/sharedStrings.xml><?xml version="1.0" encoding="utf-8"?>
<sst xmlns="http://schemas.openxmlformats.org/spreadsheetml/2006/main" count="294" uniqueCount="259">
  <si>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</si>
  <si>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</si>
  <si>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</si>
  <si>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</si>
  <si>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</si>
  <si>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</si>
  <si>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</si>
  <si>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</si>
  <si>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</si>
  <si>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</si>
  <si>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</si>
  <si>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</si>
  <si>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</si>
  <si>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</si>
  <si>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</si>
  <si>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</si>
  <si>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</si>
  <si>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</si>
  <si>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</si>
  <si>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</si>
  <si>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</si>
  <si>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</si>
  <si>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</si>
  <si>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</si>
  <si>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</si>
  <si>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</si>
  <si>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</si>
  <si>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</si>
  <si>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</si>
  <si>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</si>
  <si>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</si>
  <si>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</si>
  <si>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</si>
  <si>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</si>
  <si>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</si>
  <si>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</si>
  <si>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</si>
  <si>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</si>
  <si>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</si>
  <si>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</si>
  <si>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</si>
  <si>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</si>
  <si>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</si>
  <si>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</si>
  <si>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</si>
  <si>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</si>
  <si>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</si>
  <si>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</si>
  <si>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</si>
  <si>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</si>
  <si>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</si>
  <si>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</si>
  <si>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</si>
  <si>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</si>
  <si>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</si>
  <si>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</si>
  <si>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</si>
  <si>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</si>
  <si>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</si>
  <si>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</si>
  <si>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</si>
  <si>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</si>
  <si>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</si>
  <si>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</si>
  <si>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</si>
  <si>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</si>
  <si>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</si>
  <si>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</si>
  <si>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</si>
  <si>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</si>
  <si>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</si>
  <si>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</si>
  <si>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</si>
  <si>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</si>
  <si>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</si>
  <si>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</si>
  <si>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</si>
  <si>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</si>
  <si>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</si>
  <si>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</si>
  <si>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</si>
  <si>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</si>
  <si>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</si>
  <si>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</si>
  <si>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</si>
  <si>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</si>
  <si>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</si>
  <si>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</si>
  <si>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</si>
  <si>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</si>
  <si>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</si>
  <si>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</si>
  <si>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</si>
  <si>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</si>
  <si>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</si>
  <si>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</si>
  <si>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</si>
  <si>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</si>
  <si>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</si>
  <si>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</si>
  <si>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</si>
  <si>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</si>
  <si>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</si>
  <si>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</si>
  <si>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</si>
  <si>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</si>
  <si>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</si>
  <si>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</si>
  <si>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</si>
  <si>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</si>
  <si>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</si>
  <si>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</si>
  <si>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</si>
  <si>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</si>
  <si>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</si>
  <si>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</si>
  <si>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</si>
  <si>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</si>
  <si>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</si>
  <si>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</si>
  <si>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Osobni automobili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</si>
  <si>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</si>
  <si>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</si>
  <si>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</si>
  <si>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</si>
  <si>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</si>
  <si>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</si>
  <si>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</si>
  <si>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</si>
  <si>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</si>
  <si>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</si>
  <si>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</si>
  <si>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</si>
  <si>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</si>
  <si>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</si>
  <si>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</si>
  <si>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</si>
  <si>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Plan 2016</t>
  </si>
  <si>
    <t>Ostala uredska oprema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</si>
  <si>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</si>
  <si>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</si>
  <si>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</si>
  <si>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</si>
  <si>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</si>
  <si>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</si>
  <si>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</si>
  <si>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</si>
  <si>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</si>
  <si>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</si>
  <si>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</si>
  <si>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Plaće po sudskim presudama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</si>
  <si>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</si>
  <si>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</si>
  <si>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</si>
  <si>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</si>
  <si>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</si>
  <si>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Rebalans plana 2016 (prijedlog)</t>
  </si>
  <si>
    <t>Izvršenje plana 30.11.2016</t>
  </si>
  <si>
    <t>Plan 2017</t>
  </si>
  <si>
    <t>Plan 
2017 / 2016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</si>
  <si>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</si>
  <si>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</si>
  <si>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</si>
  <si>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</si>
  <si>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</si>
  <si>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</si>
  <si>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</si>
  <si>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</si>
  <si>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</si>
  <si>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</si>
  <si>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</si>
  <si>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</si>
  <si>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</si>
  <si>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</si>
  <si>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</si>
  <si>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</si>
  <si>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</si>
  <si>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</si>
  <si>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</si>
  <si>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</si>
  <si>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</si>
  <si>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</si>
  <si>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PLAN PRIHODA POSLOVANJA ZA 2017. GODINU</t>
  </si>
  <si>
    <r>
      <t xml:space="preserve">Plan 
2017 / 2016 </t>
    </r>
    <r>
      <rPr>
        <b/>
        <strike/>
        <sz val="11"/>
        <color indexed="8"/>
        <rFont val="Calibri"/>
        <family val="2"/>
      </rPr>
      <t>%</t>
    </r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</si>
  <si>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</si>
  <si>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</si>
  <si>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</si>
  <si>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</si>
  <si>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</si>
  <si>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</si>
  <si>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</si>
  <si>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</si>
  <si>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</si>
  <si>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</si>
  <si>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</si>
  <si>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</si>
  <si>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</si>
  <si>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</si>
  <si>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</si>
  <si>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</si>
  <si>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</si>
  <si>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</si>
  <si>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Osnovni materijal i sirovine - testovi intolerancije na hranu</t>
  </si>
  <si>
    <t>Materijal i dijelovi za tekuće i investicijsko održavanje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</si>
  <si>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</si>
  <si>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</si>
  <si>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</si>
  <si>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</si>
  <si>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</si>
  <si>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</si>
  <si>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</si>
  <si>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</si>
  <si>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</si>
  <si>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</si>
  <si>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</si>
  <si>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</si>
  <si>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</si>
  <si>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</si>
  <si>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</si>
  <si>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</si>
  <si>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</si>
  <si>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</si>
  <si>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</si>
  <si>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</si>
  <si>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</si>
  <si>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</si>
  <si>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</si>
  <si>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</si>
  <si>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</si>
  <si>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</si>
  <si>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stručna mišljenja i ostalo</t>
  </si>
  <si>
    <t>Ostale intelektualne usluge - konzultantske usluge EU projekti</t>
  </si>
  <si>
    <t>Usluge ažuriranja računalnih baza</t>
  </si>
  <si>
    <t>Grafičke i tiskarske usluge, usluge kopiranja i uvezivanja i slično</t>
  </si>
  <si>
    <t>Uređenje prostora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</si>
  <si>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</si>
  <si>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</si>
  <si>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</si>
  <si>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</si>
  <si>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</si>
  <si>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</si>
  <si>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</si>
  <si>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</si>
  <si>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</si>
  <si>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</si>
  <si>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</si>
  <si>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</si>
  <si>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</si>
  <si>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</si>
  <si>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</si>
  <si>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</si>
  <si>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</si>
  <si>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Plan 
2017 / 2016 %</t>
  </si>
  <si>
    <t>PLAN RASHODA POSLOVANJA ZA 2017. GODINU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</si>
  <si>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</si>
  <si>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</si>
  <si>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</si>
  <si>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</si>
  <si>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PLAN RASHODA ZA NABAVU NEFINANCIJSKE IMOVINE ZA 2017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</si>
</sst>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Microsoft Sans Serif"/>
      <family val="0"/>
    </font>
    <font>
      <sz val="8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b/>
      <strike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9"/>
      <name val="Microsoft Sans Serif"/>
      <family val="2"/>
    </font>
    <font>
      <b/>
      <sz val="8"/>
      <color indexed="8"/>
      <name val="Calibri"/>
      <family val="2"/>
    </font>
    <font>
      <b/>
      <sz val="9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icrosoft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icrosoft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/>
      <name val="Microsoft Sans Serif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theme="1"/>
      <name val="Microsoft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BE6F2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F4F6F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3" fontId="47" fillId="35" borderId="10" xfId="0" applyNumberFormat="1" applyFont="1" applyFill="1" applyBorder="1" applyAlignment="1">
      <alignment vertical="center"/>
    </xf>
    <xf numFmtId="0" fontId="47" fillId="36" borderId="10" xfId="0" applyFont="1" applyFill="1" applyBorder="1" applyAlignment="1">
      <alignment vertical="center"/>
    </xf>
    <xf numFmtId="3" fontId="47" fillId="36" borderId="10" xfId="0" applyNumberFormat="1" applyFont="1" applyFill="1" applyBorder="1" applyAlignment="1">
      <alignment vertical="center"/>
    </xf>
    <xf numFmtId="0" fontId="47" fillId="37" borderId="10" xfId="0" applyFont="1" applyFill="1" applyBorder="1" applyAlignment="1">
      <alignment vertical="center"/>
    </xf>
    <xf numFmtId="3" fontId="47" fillId="37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47" fillId="33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vertical="center"/>
    </xf>
    <xf numFmtId="4" fontId="47" fillId="35" borderId="10" xfId="0" applyNumberFormat="1" applyFont="1" applyFill="1" applyBorder="1" applyAlignment="1">
      <alignment vertical="center"/>
    </xf>
    <xf numFmtId="4" fontId="47" fillId="36" borderId="10" xfId="0" applyNumberFormat="1" applyFont="1" applyFill="1" applyBorder="1" applyAlignment="1">
      <alignment vertical="center"/>
    </xf>
    <xf numFmtId="4" fontId="47" fillId="37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7" fillId="27" borderId="10" xfId="0" applyFont="1" applyFill="1" applyBorder="1" applyAlignment="1">
      <alignment vertical="center"/>
    </xf>
    <xf numFmtId="3" fontId="47" fillId="27" borderId="10" xfId="0" applyNumberFormat="1" applyFont="1" applyFill="1" applyBorder="1" applyAlignment="1">
      <alignment vertical="center"/>
    </xf>
    <xf numFmtId="0" fontId="47" fillId="19" borderId="10" xfId="0" applyFont="1" applyFill="1" applyBorder="1" applyAlignment="1">
      <alignment vertical="center"/>
    </xf>
    <xf numFmtId="3" fontId="47" fillId="19" borderId="10" xfId="0" applyNumberFormat="1" applyFont="1" applyFill="1" applyBorder="1" applyAlignment="1">
      <alignment vertical="center"/>
    </xf>
    <xf numFmtId="0" fontId="47" fillId="13" borderId="10" xfId="0" applyFont="1" applyFill="1" applyBorder="1" applyAlignment="1">
      <alignment vertical="center"/>
    </xf>
    <xf numFmtId="3" fontId="47" fillId="13" borderId="10" xfId="0" applyNumberFormat="1" applyFont="1" applyFill="1" applyBorder="1" applyAlignment="1">
      <alignment vertical="center"/>
    </xf>
    <xf numFmtId="0" fontId="47" fillId="7" borderId="10" xfId="0" applyFont="1" applyFill="1" applyBorder="1" applyAlignment="1">
      <alignment vertical="center"/>
    </xf>
    <xf numFmtId="3" fontId="47" fillId="7" borderId="10" xfId="0" applyNumberFormat="1" applyFont="1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3" fontId="47" fillId="38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" fontId="47" fillId="19" borderId="10" xfId="0" applyNumberFormat="1" applyFont="1" applyFill="1" applyBorder="1" applyAlignment="1">
      <alignment vertical="center"/>
    </xf>
    <xf numFmtId="4" fontId="47" fillId="13" borderId="10" xfId="0" applyNumberFormat="1" applyFont="1" applyFill="1" applyBorder="1" applyAlignment="1">
      <alignment vertical="center"/>
    </xf>
    <xf numFmtId="4" fontId="47" fillId="7" borderId="10" xfId="0" applyNumberFormat="1" applyFont="1" applyFill="1" applyBorder="1" applyAlignment="1">
      <alignment vertical="center"/>
    </xf>
    <xf numFmtId="4" fontId="47" fillId="38" borderId="10" xfId="0" applyNumberFormat="1" applyFont="1" applyFill="1" applyBorder="1" applyAlignment="1">
      <alignment vertical="center"/>
    </xf>
    <xf numFmtId="4" fontId="47" fillId="27" borderId="10" xfId="0" applyNumberFormat="1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2" fillId="0" borderId="11" xfId="57" applyFont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center" wrapText="1"/>
    </xf>
    <xf numFmtId="0" fontId="49" fillId="0" borderId="0" xfId="57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51"/>
  <sheetViews>
    <sheetView tabSelected="1" zoomScalePageLayoutView="0" workbookViewId="0" topLeftCell="A1">
      <selection activeCell="A1" sqref="A1:H1"/>
    </sheetView>
  </sheetViews>
  <sheetFormatPr defaultColWidth="9.140625" defaultRowHeight="16.5" customHeight="1"/>
  <cols>
    <col min="1" max="1" width="10.7109375" style="0" customWidth="1"/>
    <col min="2" max="2" width="65.7109375" style="0" customWidth="1"/>
    <col min="3" max="5" width="15.7109375" style="7" customWidth="1"/>
    <col min="6" max="8" width="15.7109375" style="1" customWidth="1"/>
    <col min="9" max="9" width="9.140625" style="1" customWidth="1"/>
    <col min="10" max="10" width="9.8515625" style="1" bestFit="1" customWidth="1"/>
    <col min="11" max="11" width="9.140625" style="1" customWidth="1"/>
    <col min="12" max="12" width="9.8515625" style="1" bestFit="1" customWidth="1"/>
    <col min="13" max="16384" width="9.140625" style="1" customWidth="1"/>
  </cols>
  <sheetData>
    <row r="1" spans="1:8" ht="24.75" customHeight="1" thickBot="1">
      <c r="A1" s="48" t="s">
        <v>182</v>
      </c>
      <c r="B1" s="48"/>
      <c r="C1" s="48"/>
      <c r="D1" s="48"/>
      <c r="E1" s="48"/>
      <c r="F1" s="48"/>
      <c r="G1" s="48"/>
      <c r="H1" s="48"/>
    </row>
    <row r="2" spans="6:11" ht="19.5" customHeight="1" thickTop="1">
      <c r="F2" s="5"/>
      <c r="G2" s="5"/>
      <c r="H2" s="5"/>
      <c r="I2" s="5"/>
      <c r="J2" s="5"/>
      <c r="K2" s="5"/>
    </row>
    <row r="3" spans="1:8" ht="30">
      <c r="A3" s="8" t="s">
        <v>122</v>
      </c>
      <c r="B3" s="8" t="s">
        <v>160</v>
      </c>
      <c r="C3" s="21" t="s">
        <v>137</v>
      </c>
      <c r="D3" s="21" t="s">
        <v>156</v>
      </c>
      <c r="E3" s="21" t="s">
        <v>157</v>
      </c>
      <c r="F3" s="21" t="s">
        <v>158</v>
      </c>
      <c r="G3" s="21" t="s">
        <v>159</v>
      </c>
      <c r="H3" s="21" t="s">
        <v>183</v>
      </c>
    </row>
    <row r="4" spans="1:11" s="5" customFormat="1" ht="16.5" customHeight="1">
      <c r="A4" s="9">
        <v>1</v>
      </c>
      <c r="B4" s="9">
        <v>2</v>
      </c>
      <c r="C4" s="10">
        <v>3</v>
      </c>
      <c r="D4" s="9">
        <v>4</v>
      </c>
      <c r="E4" s="9">
        <v>5</v>
      </c>
      <c r="F4" s="10">
        <v>6</v>
      </c>
      <c r="G4" s="9">
        <v>7</v>
      </c>
      <c r="H4" s="9">
        <v>8</v>
      </c>
      <c r="I4" s="1"/>
      <c r="J4" s="1"/>
      <c r="K4" s="1"/>
    </row>
    <row r="5" spans="1:12" ht="19.5" customHeight="1">
      <c r="A5" s="11">
        <v>6</v>
      </c>
      <c r="B5" s="11" t="s">
        <v>161</v>
      </c>
      <c r="C5" s="12">
        <f>C6+C15+C25+C31+C38</f>
        <v>92065000</v>
      </c>
      <c r="D5" s="12">
        <f>D6+D15+D25+D31+D38</f>
        <v>96053640</v>
      </c>
      <c r="E5" s="12">
        <f>E6+E15+E25+E31+E38</f>
        <v>78661237.87</v>
      </c>
      <c r="F5" s="12">
        <f>F6+F15+F25+F31+F38</f>
        <v>96160000</v>
      </c>
      <c r="G5" s="12">
        <f>F5-D5</f>
        <v>106360</v>
      </c>
      <c r="H5" s="22">
        <f>F5/D5*100</f>
        <v>100.11072979639293</v>
      </c>
      <c r="J5" s="47"/>
      <c r="L5" s="47"/>
    </row>
    <row r="6" spans="1:8" ht="19.5" customHeight="1">
      <c r="A6" s="13">
        <v>63</v>
      </c>
      <c r="B6" s="13" t="s">
        <v>0</v>
      </c>
      <c r="C6" s="14">
        <f>C7+C10</f>
        <v>1200000</v>
      </c>
      <c r="D6" s="14">
        <f>D7+D10</f>
        <v>3556000</v>
      </c>
      <c r="E6" s="14">
        <f>E7+E10</f>
        <v>399219.95</v>
      </c>
      <c r="F6" s="14">
        <f>F7+F10</f>
        <v>2590000</v>
      </c>
      <c r="G6" s="14">
        <f>G7+G10</f>
        <v>-966000</v>
      </c>
      <c r="H6" s="23">
        <f aca="true" t="shared" si="0" ref="H6:H51">F6/D6*100</f>
        <v>72.83464566929135</v>
      </c>
    </row>
    <row r="7" spans="1:8" ht="19.5" customHeight="1">
      <c r="A7" s="15">
        <v>634</v>
      </c>
      <c r="B7" s="15" t="s">
        <v>141</v>
      </c>
      <c r="C7" s="16">
        <f aca="true" t="shared" si="1" ref="C7:F8">C8</f>
        <v>100000</v>
      </c>
      <c r="D7" s="16">
        <f t="shared" si="1"/>
        <v>410000</v>
      </c>
      <c r="E7" s="16">
        <f t="shared" si="1"/>
        <v>380941.33</v>
      </c>
      <c r="F7" s="16">
        <f t="shared" si="1"/>
        <v>100000</v>
      </c>
      <c r="G7" s="16">
        <f aca="true" t="shared" si="2" ref="G7:G51">F7-D7</f>
        <v>-310000</v>
      </c>
      <c r="H7" s="24">
        <f t="shared" si="0"/>
        <v>24.390243902439025</v>
      </c>
    </row>
    <row r="8" spans="1:8" ht="19.5" customHeight="1">
      <c r="A8" s="17">
        <v>6341</v>
      </c>
      <c r="B8" s="17" t="s">
        <v>162</v>
      </c>
      <c r="C8" s="18">
        <f t="shared" si="1"/>
        <v>100000</v>
      </c>
      <c r="D8" s="18">
        <f t="shared" si="1"/>
        <v>410000</v>
      </c>
      <c r="E8" s="18">
        <f t="shared" si="1"/>
        <v>380941.33</v>
      </c>
      <c r="F8" s="18">
        <f t="shared" si="1"/>
        <v>100000</v>
      </c>
      <c r="G8" s="18">
        <f t="shared" si="2"/>
        <v>-310000</v>
      </c>
      <c r="H8" s="25">
        <f t="shared" si="0"/>
        <v>24.390243902439025</v>
      </c>
    </row>
    <row r="9" spans="1:8" ht="19.5" customHeight="1">
      <c r="A9" s="19">
        <v>63414</v>
      </c>
      <c r="B9" s="19" t="s">
        <v>154</v>
      </c>
      <c r="C9" s="20">
        <v>100000</v>
      </c>
      <c r="D9" s="20">
        <v>410000</v>
      </c>
      <c r="E9" s="20">
        <v>380941.33</v>
      </c>
      <c r="F9" s="20">
        <v>100000</v>
      </c>
      <c r="G9" s="20">
        <f t="shared" si="2"/>
        <v>-310000</v>
      </c>
      <c r="H9" s="26">
        <f t="shared" si="0"/>
        <v>24.390243902439025</v>
      </c>
    </row>
    <row r="10" spans="1:8" ht="19.5" customHeight="1">
      <c r="A10" s="15">
        <v>636</v>
      </c>
      <c r="B10" s="15" t="s">
        <v>142</v>
      </c>
      <c r="C10" s="16">
        <f>C11+C13</f>
        <v>1100000</v>
      </c>
      <c r="D10" s="16">
        <f>D11+D13</f>
        <v>3146000</v>
      </c>
      <c r="E10" s="16">
        <f>E11+E13</f>
        <v>18278.62</v>
      </c>
      <c r="F10" s="16">
        <f>F11+F13</f>
        <v>2490000</v>
      </c>
      <c r="G10" s="16">
        <f t="shared" si="2"/>
        <v>-656000</v>
      </c>
      <c r="H10" s="24">
        <f t="shared" si="0"/>
        <v>79.14812460267005</v>
      </c>
    </row>
    <row r="11" spans="1:8" ht="19.5" customHeight="1">
      <c r="A11" s="17">
        <v>6361</v>
      </c>
      <c r="B11" s="17" t="s">
        <v>143</v>
      </c>
      <c r="C11" s="18">
        <f>C12</f>
        <v>1100000</v>
      </c>
      <c r="D11" s="18">
        <f>D12</f>
        <v>2346000</v>
      </c>
      <c r="E11" s="18">
        <f>E12</f>
        <v>18278.62</v>
      </c>
      <c r="F11" s="18">
        <f>F12</f>
        <v>2490000</v>
      </c>
      <c r="G11" s="18">
        <f t="shared" si="2"/>
        <v>144000</v>
      </c>
      <c r="H11" s="25">
        <f t="shared" si="0"/>
        <v>106.13810741687979</v>
      </c>
    </row>
    <row r="12" spans="1:8" ht="19.5" customHeight="1">
      <c r="A12" s="19">
        <v>63611</v>
      </c>
      <c r="B12" s="19" t="s">
        <v>143</v>
      </c>
      <c r="C12" s="20">
        <v>1100000</v>
      </c>
      <c r="D12" s="20">
        <v>2346000</v>
      </c>
      <c r="E12" s="20">
        <v>18278.62</v>
      </c>
      <c r="F12" s="20">
        <f>1940000+400000+150000</f>
        <v>2490000</v>
      </c>
      <c r="G12" s="20">
        <f t="shared" si="2"/>
        <v>144000</v>
      </c>
      <c r="H12" s="26">
        <f t="shared" si="0"/>
        <v>106.13810741687979</v>
      </c>
    </row>
    <row r="13" spans="1:8" ht="19.5" customHeight="1">
      <c r="A13" s="17">
        <v>6362</v>
      </c>
      <c r="B13" s="17" t="s">
        <v>144</v>
      </c>
      <c r="C13" s="18">
        <f>C14</f>
        <v>0</v>
      </c>
      <c r="D13" s="18">
        <f>D14</f>
        <v>800000</v>
      </c>
      <c r="E13" s="18">
        <f>E14</f>
        <v>0</v>
      </c>
      <c r="F13" s="18">
        <f>F14</f>
        <v>0</v>
      </c>
      <c r="G13" s="18">
        <f t="shared" si="2"/>
        <v>-800000</v>
      </c>
      <c r="H13" s="25">
        <f t="shared" si="0"/>
        <v>0</v>
      </c>
    </row>
    <row r="14" spans="1:8" ht="19.5" customHeight="1">
      <c r="A14" s="19">
        <v>63621</v>
      </c>
      <c r="B14" s="19" t="s">
        <v>144</v>
      </c>
      <c r="C14" s="20">
        <v>0</v>
      </c>
      <c r="D14" s="20">
        <v>800000</v>
      </c>
      <c r="E14" s="20">
        <v>0</v>
      </c>
      <c r="F14" s="20">
        <v>0</v>
      </c>
      <c r="G14" s="20">
        <f t="shared" si="2"/>
        <v>-800000</v>
      </c>
      <c r="H14" s="26">
        <f t="shared" si="0"/>
        <v>0</v>
      </c>
    </row>
    <row r="15" spans="1:8" ht="19.5" customHeight="1">
      <c r="A15" s="13">
        <v>64</v>
      </c>
      <c r="B15" s="13" t="s">
        <v>1</v>
      </c>
      <c r="C15" s="14">
        <f>C16+C22</f>
        <v>440000</v>
      </c>
      <c r="D15" s="14">
        <f>D16+D22</f>
        <v>390000</v>
      </c>
      <c r="E15" s="14">
        <f>E16+E22</f>
        <v>136121.91</v>
      </c>
      <c r="F15" s="14">
        <f>F16+F22</f>
        <v>330000</v>
      </c>
      <c r="G15" s="14">
        <f t="shared" si="2"/>
        <v>-60000</v>
      </c>
      <c r="H15" s="23">
        <f t="shared" si="0"/>
        <v>84.61538461538461</v>
      </c>
    </row>
    <row r="16" spans="1:8" ht="19.5" customHeight="1">
      <c r="A16" s="15">
        <v>641</v>
      </c>
      <c r="B16" s="15" t="s">
        <v>2</v>
      </c>
      <c r="C16" s="16">
        <f>C17+C20</f>
        <v>240000</v>
      </c>
      <c r="D16" s="16">
        <f>D17+D20</f>
        <v>240000</v>
      </c>
      <c r="E16" s="16">
        <f>E17+E20</f>
        <v>25899.58</v>
      </c>
      <c r="F16" s="16">
        <f>F17+F20</f>
        <v>180000</v>
      </c>
      <c r="G16" s="16">
        <f>G17+G20</f>
        <v>-60000</v>
      </c>
      <c r="H16" s="16">
        <f t="shared" si="0"/>
        <v>75</v>
      </c>
    </row>
    <row r="17" spans="1:8" ht="19.5" customHeight="1">
      <c r="A17" s="17">
        <v>6413</v>
      </c>
      <c r="B17" s="17" t="s">
        <v>3</v>
      </c>
      <c r="C17" s="18">
        <f>C18+C19</f>
        <v>190000</v>
      </c>
      <c r="D17" s="18">
        <f>D18+D19</f>
        <v>190000</v>
      </c>
      <c r="E17" s="18">
        <f>E18+E19</f>
        <v>2686.7</v>
      </c>
      <c r="F17" s="18">
        <f>F18+F19</f>
        <v>155000</v>
      </c>
      <c r="G17" s="18">
        <f t="shared" si="2"/>
        <v>-35000</v>
      </c>
      <c r="H17" s="25">
        <f t="shared" si="0"/>
        <v>81.57894736842105</v>
      </c>
    </row>
    <row r="18" spans="1:8" ht="19.5" customHeight="1">
      <c r="A18" s="19">
        <v>64131</v>
      </c>
      <c r="B18" s="19" t="s">
        <v>4</v>
      </c>
      <c r="C18" s="20">
        <v>180000</v>
      </c>
      <c r="D18" s="20">
        <v>180000</v>
      </c>
      <c r="E18" s="20">
        <v>1873.69</v>
      </c>
      <c r="F18" s="20">
        <v>150000</v>
      </c>
      <c r="G18" s="20">
        <f t="shared" si="2"/>
        <v>-30000</v>
      </c>
      <c r="H18" s="26">
        <f t="shared" si="0"/>
        <v>83.33333333333334</v>
      </c>
    </row>
    <row r="19" spans="1:8" ht="19.5" customHeight="1">
      <c r="A19" s="19">
        <v>64132</v>
      </c>
      <c r="B19" s="19" t="s">
        <v>5</v>
      </c>
      <c r="C19" s="20">
        <v>10000</v>
      </c>
      <c r="D19" s="20">
        <v>10000</v>
      </c>
      <c r="E19" s="20">
        <v>813.01</v>
      </c>
      <c r="F19" s="20">
        <v>5000</v>
      </c>
      <c r="G19" s="20">
        <f t="shared" si="2"/>
        <v>-5000</v>
      </c>
      <c r="H19" s="26">
        <f t="shared" si="0"/>
        <v>50</v>
      </c>
    </row>
    <row r="20" spans="1:8" ht="19.5" customHeight="1">
      <c r="A20" s="17">
        <v>6414</v>
      </c>
      <c r="B20" s="17" t="s">
        <v>6</v>
      </c>
      <c r="C20" s="18">
        <f>C21</f>
        <v>50000</v>
      </c>
      <c r="D20" s="18">
        <f>D21</f>
        <v>50000</v>
      </c>
      <c r="E20" s="18">
        <f>E21</f>
        <v>23212.88</v>
      </c>
      <c r="F20" s="18">
        <f>F21</f>
        <v>25000</v>
      </c>
      <c r="G20" s="18">
        <f t="shared" si="2"/>
        <v>-25000</v>
      </c>
      <c r="H20" s="25">
        <f t="shared" si="0"/>
        <v>50</v>
      </c>
    </row>
    <row r="21" spans="1:8" ht="19.5" customHeight="1">
      <c r="A21" s="19">
        <v>64143</v>
      </c>
      <c r="B21" s="19" t="s">
        <v>7</v>
      </c>
      <c r="C21" s="20">
        <v>50000</v>
      </c>
      <c r="D21" s="20">
        <v>50000</v>
      </c>
      <c r="E21" s="20">
        <v>23212.88</v>
      </c>
      <c r="F21" s="20">
        <v>25000</v>
      </c>
      <c r="G21" s="20">
        <f t="shared" si="2"/>
        <v>-25000</v>
      </c>
      <c r="H21" s="26">
        <f t="shared" si="0"/>
        <v>50</v>
      </c>
    </row>
    <row r="22" spans="1:8" ht="19.5" customHeight="1">
      <c r="A22" s="15">
        <v>642</v>
      </c>
      <c r="B22" s="15" t="s">
        <v>8</v>
      </c>
      <c r="C22" s="16">
        <f aca="true" t="shared" si="3" ref="C22:F23">C23</f>
        <v>200000</v>
      </c>
      <c r="D22" s="16">
        <f t="shared" si="3"/>
        <v>150000</v>
      </c>
      <c r="E22" s="16">
        <f t="shared" si="3"/>
        <v>110222.33</v>
      </c>
      <c r="F22" s="16">
        <f t="shared" si="3"/>
        <v>150000</v>
      </c>
      <c r="G22" s="16">
        <f t="shared" si="2"/>
        <v>0</v>
      </c>
      <c r="H22" s="24">
        <f t="shared" si="0"/>
        <v>100</v>
      </c>
    </row>
    <row r="23" spans="1:8" ht="19.5" customHeight="1">
      <c r="A23" s="17">
        <v>6429</v>
      </c>
      <c r="B23" s="17" t="s">
        <v>9</v>
      </c>
      <c r="C23" s="18">
        <f t="shared" si="3"/>
        <v>200000</v>
      </c>
      <c r="D23" s="18">
        <f t="shared" si="3"/>
        <v>150000</v>
      </c>
      <c r="E23" s="18">
        <f t="shared" si="3"/>
        <v>110222.33</v>
      </c>
      <c r="F23" s="18">
        <f t="shared" si="3"/>
        <v>150000</v>
      </c>
      <c r="G23" s="18">
        <f t="shared" si="2"/>
        <v>0</v>
      </c>
      <c r="H23" s="25">
        <f t="shared" si="0"/>
        <v>100</v>
      </c>
    </row>
    <row r="24" spans="1:8" ht="19.5" customHeight="1">
      <c r="A24" s="19">
        <v>64299</v>
      </c>
      <c r="B24" s="19" t="s">
        <v>9</v>
      </c>
      <c r="C24" s="20">
        <v>200000</v>
      </c>
      <c r="D24" s="20">
        <v>150000</v>
      </c>
      <c r="E24" s="20">
        <v>110222.33</v>
      </c>
      <c r="F24" s="20">
        <v>150000</v>
      </c>
      <c r="G24" s="20">
        <f t="shared" si="2"/>
        <v>0</v>
      </c>
      <c r="H24" s="26">
        <f t="shared" si="0"/>
        <v>100</v>
      </c>
    </row>
    <row r="25" spans="1:8" ht="19.5" customHeight="1">
      <c r="A25" s="13">
        <v>65</v>
      </c>
      <c r="B25" s="13" t="s">
        <v>163</v>
      </c>
      <c r="C25" s="14">
        <f aca="true" t="shared" si="4" ref="C25:F26">C26</f>
        <v>810000</v>
      </c>
      <c r="D25" s="14">
        <f t="shared" si="4"/>
        <v>570000</v>
      </c>
      <c r="E25" s="14">
        <f t="shared" si="4"/>
        <v>502648.01</v>
      </c>
      <c r="F25" s="14">
        <f t="shared" si="4"/>
        <v>500000</v>
      </c>
      <c r="G25" s="14">
        <f t="shared" si="2"/>
        <v>-70000</v>
      </c>
      <c r="H25" s="23">
        <f t="shared" si="0"/>
        <v>87.71929824561403</v>
      </c>
    </row>
    <row r="26" spans="1:8" ht="19.5" customHeight="1">
      <c r="A26" s="15">
        <v>652</v>
      </c>
      <c r="B26" s="15" t="s">
        <v>10</v>
      </c>
      <c r="C26" s="16">
        <f t="shared" si="4"/>
        <v>810000</v>
      </c>
      <c r="D26" s="16">
        <f t="shared" si="4"/>
        <v>570000</v>
      </c>
      <c r="E26" s="16">
        <f t="shared" si="4"/>
        <v>502648.01</v>
      </c>
      <c r="F26" s="16">
        <f t="shared" si="4"/>
        <v>500000</v>
      </c>
      <c r="G26" s="16">
        <f t="shared" si="2"/>
        <v>-70000</v>
      </c>
      <c r="H26" s="24">
        <f t="shared" si="0"/>
        <v>87.71929824561403</v>
      </c>
    </row>
    <row r="27" spans="1:8" ht="19.5" customHeight="1">
      <c r="A27" s="17">
        <v>6526</v>
      </c>
      <c r="B27" s="17" t="s">
        <v>164</v>
      </c>
      <c r="C27" s="18">
        <f>C28+C29+C30</f>
        <v>810000</v>
      </c>
      <c r="D27" s="18">
        <f>D28+D29+D30</f>
        <v>570000</v>
      </c>
      <c r="E27" s="18">
        <f>E28+E29+E30</f>
        <v>502648.01</v>
      </c>
      <c r="F27" s="18">
        <f>F28+F29+F30</f>
        <v>500000</v>
      </c>
      <c r="G27" s="18">
        <f>G28+G29+G30</f>
        <v>-70000</v>
      </c>
      <c r="H27" s="25">
        <f t="shared" si="0"/>
        <v>87.71929824561403</v>
      </c>
    </row>
    <row r="28" spans="1:8" ht="19.5" customHeight="1">
      <c r="A28" s="19">
        <v>65264</v>
      </c>
      <c r="B28" s="19" t="s">
        <v>165</v>
      </c>
      <c r="C28" s="20">
        <v>550000</v>
      </c>
      <c r="D28" s="20">
        <v>500000</v>
      </c>
      <c r="E28" s="20">
        <v>438939.55</v>
      </c>
      <c r="F28" s="20">
        <v>500000</v>
      </c>
      <c r="G28" s="20">
        <f t="shared" si="2"/>
        <v>0</v>
      </c>
      <c r="H28" s="26">
        <f t="shared" si="0"/>
        <v>100</v>
      </c>
    </row>
    <row r="29" spans="1:8" ht="19.5" customHeight="1">
      <c r="A29" s="19">
        <v>65267</v>
      </c>
      <c r="B29" s="19" t="s">
        <v>11</v>
      </c>
      <c r="C29" s="20">
        <v>0</v>
      </c>
      <c r="D29" s="20">
        <v>70000</v>
      </c>
      <c r="E29" s="20">
        <v>63708.46</v>
      </c>
      <c r="F29" s="20"/>
      <c r="G29" s="20">
        <f t="shared" si="2"/>
        <v>-70000</v>
      </c>
      <c r="H29" s="26">
        <f t="shared" si="0"/>
        <v>0</v>
      </c>
    </row>
    <row r="30" spans="1:8" ht="19.5" customHeight="1">
      <c r="A30" s="19">
        <v>65269</v>
      </c>
      <c r="B30" s="19" t="s">
        <v>166</v>
      </c>
      <c r="C30" s="20">
        <v>260000</v>
      </c>
      <c r="D30" s="20">
        <v>0</v>
      </c>
      <c r="E30" s="20">
        <v>0</v>
      </c>
      <c r="F30" s="20"/>
      <c r="G30" s="20">
        <f t="shared" si="2"/>
        <v>0</v>
      </c>
      <c r="H30" s="26" t="e">
        <f t="shared" si="0"/>
        <v>#DIV/0!</v>
      </c>
    </row>
    <row r="31" spans="1:8" ht="19.5" customHeight="1">
      <c r="A31" s="13">
        <v>66</v>
      </c>
      <c r="B31" s="13" t="s">
        <v>167</v>
      </c>
      <c r="C31" s="14">
        <f>C32+C35</f>
        <v>49790000</v>
      </c>
      <c r="D31" s="14">
        <f>D32+D35</f>
        <v>49962640</v>
      </c>
      <c r="E31" s="14">
        <f>E32+E35</f>
        <v>39052203.2</v>
      </c>
      <c r="F31" s="14">
        <f>F32+F35</f>
        <v>50750000</v>
      </c>
      <c r="G31" s="14">
        <f t="shared" si="2"/>
        <v>787360</v>
      </c>
      <c r="H31" s="23">
        <f t="shared" si="0"/>
        <v>101.57589751061992</v>
      </c>
    </row>
    <row r="32" spans="1:8" ht="19.5" customHeight="1">
      <c r="A32" s="15">
        <v>661</v>
      </c>
      <c r="B32" s="15" t="s">
        <v>168</v>
      </c>
      <c r="C32" s="16">
        <f aca="true" t="shared" si="5" ref="C32:F33">C33</f>
        <v>49790000</v>
      </c>
      <c r="D32" s="16">
        <f t="shared" si="5"/>
        <v>49948640</v>
      </c>
      <c r="E32" s="16">
        <f t="shared" si="5"/>
        <v>39038193.7</v>
      </c>
      <c r="F32" s="16">
        <f t="shared" si="5"/>
        <v>50750000</v>
      </c>
      <c r="G32" s="16">
        <f t="shared" si="2"/>
        <v>801360</v>
      </c>
      <c r="H32" s="24">
        <f t="shared" si="0"/>
        <v>101.6043680068166</v>
      </c>
    </row>
    <row r="33" spans="1:8" ht="19.5" customHeight="1">
      <c r="A33" s="17">
        <v>6615</v>
      </c>
      <c r="B33" s="17" t="s">
        <v>169</v>
      </c>
      <c r="C33" s="18">
        <f t="shared" si="5"/>
        <v>49790000</v>
      </c>
      <c r="D33" s="18">
        <f t="shared" si="5"/>
        <v>49948640</v>
      </c>
      <c r="E33" s="18">
        <f t="shared" si="5"/>
        <v>39038193.7</v>
      </c>
      <c r="F33" s="18">
        <f t="shared" si="5"/>
        <v>50750000</v>
      </c>
      <c r="G33" s="18">
        <f t="shared" si="2"/>
        <v>801360</v>
      </c>
      <c r="H33" s="25">
        <f t="shared" si="0"/>
        <v>101.6043680068166</v>
      </c>
    </row>
    <row r="34" spans="1:8" ht="19.5" customHeight="1">
      <c r="A34" s="19">
        <v>66151</v>
      </c>
      <c r="B34" s="19" t="s">
        <v>169</v>
      </c>
      <c r="C34" s="20">
        <v>49790000</v>
      </c>
      <c r="D34" s="20">
        <v>49948640</v>
      </c>
      <c r="E34" s="20">
        <v>39038193.7</v>
      </c>
      <c r="F34" s="20">
        <v>50750000</v>
      </c>
      <c r="G34" s="20">
        <f t="shared" si="2"/>
        <v>801360</v>
      </c>
      <c r="H34" s="26">
        <f t="shared" si="0"/>
        <v>101.6043680068166</v>
      </c>
    </row>
    <row r="35" spans="1:8" ht="19.5" customHeight="1">
      <c r="A35" s="15">
        <v>663</v>
      </c>
      <c r="B35" s="15" t="s">
        <v>170</v>
      </c>
      <c r="C35" s="16">
        <f>C36</f>
        <v>0</v>
      </c>
      <c r="D35" s="16">
        <f>D36</f>
        <v>14000</v>
      </c>
      <c r="E35" s="16">
        <f>E36</f>
        <v>14009.5</v>
      </c>
      <c r="F35" s="16">
        <f>F36</f>
        <v>0</v>
      </c>
      <c r="G35" s="16">
        <f>G36</f>
        <v>-14000</v>
      </c>
      <c r="H35" s="24">
        <f t="shared" si="0"/>
        <v>0</v>
      </c>
    </row>
    <row r="36" spans="1:8" ht="19.5" customHeight="1">
      <c r="A36" s="17">
        <v>6631</v>
      </c>
      <c r="B36" s="17" t="s">
        <v>135</v>
      </c>
      <c r="C36" s="18">
        <f>C37</f>
        <v>0</v>
      </c>
      <c r="D36" s="18">
        <f>D37</f>
        <v>14000</v>
      </c>
      <c r="E36" s="18">
        <f>E37</f>
        <v>14009.5</v>
      </c>
      <c r="F36" s="18">
        <f>F37</f>
        <v>0</v>
      </c>
      <c r="G36" s="18">
        <f t="shared" si="2"/>
        <v>-14000</v>
      </c>
      <c r="H36" s="25">
        <f t="shared" si="0"/>
        <v>0</v>
      </c>
    </row>
    <row r="37" spans="1:8" ht="19.5" customHeight="1">
      <c r="A37" s="19">
        <v>66313</v>
      </c>
      <c r="B37" s="19" t="s">
        <v>136</v>
      </c>
      <c r="C37" s="20">
        <v>0</v>
      </c>
      <c r="D37" s="20">
        <v>14000</v>
      </c>
      <c r="E37" s="20">
        <v>14009.5</v>
      </c>
      <c r="F37" s="20">
        <v>0</v>
      </c>
      <c r="G37" s="20">
        <f t="shared" si="2"/>
        <v>-14000</v>
      </c>
      <c r="H37" s="26">
        <f t="shared" si="0"/>
        <v>0</v>
      </c>
    </row>
    <row r="38" spans="1:8" ht="19.5" customHeight="1">
      <c r="A38" s="13">
        <v>67</v>
      </c>
      <c r="B38" s="13" t="s">
        <v>171</v>
      </c>
      <c r="C38" s="14">
        <f>C39+C44</f>
        <v>39825000</v>
      </c>
      <c r="D38" s="14">
        <f>D39+D44</f>
        <v>41575000</v>
      </c>
      <c r="E38" s="14">
        <f>E39+E44</f>
        <v>38571044.8</v>
      </c>
      <c r="F38" s="14">
        <f>F39+F44</f>
        <v>41990000</v>
      </c>
      <c r="G38" s="14">
        <f t="shared" si="2"/>
        <v>415000</v>
      </c>
      <c r="H38" s="23">
        <f t="shared" si="0"/>
        <v>100.99819603126878</v>
      </c>
    </row>
    <row r="39" spans="1:8" ht="19.5" customHeight="1">
      <c r="A39" s="15">
        <v>671</v>
      </c>
      <c r="B39" s="15" t="s">
        <v>172</v>
      </c>
      <c r="C39" s="16">
        <f>C40+C42</f>
        <v>750000</v>
      </c>
      <c r="D39" s="16">
        <f>D40+D42</f>
        <v>1500000</v>
      </c>
      <c r="E39" s="16">
        <f>E40+E42</f>
        <v>1321980</v>
      </c>
      <c r="F39" s="16">
        <f>F40+F42</f>
        <v>750000</v>
      </c>
      <c r="G39" s="16">
        <f t="shared" si="2"/>
        <v>-750000</v>
      </c>
      <c r="H39" s="24">
        <f t="shared" si="0"/>
        <v>50</v>
      </c>
    </row>
    <row r="40" spans="1:8" ht="19.5" customHeight="1">
      <c r="A40" s="17">
        <v>6711</v>
      </c>
      <c r="B40" s="17" t="s">
        <v>173</v>
      </c>
      <c r="C40" s="18">
        <f>C41</f>
        <v>750000</v>
      </c>
      <c r="D40" s="18">
        <f>D41</f>
        <v>750000</v>
      </c>
      <c r="E40" s="18">
        <f>E41</f>
        <v>577730</v>
      </c>
      <c r="F40" s="18">
        <f>F41</f>
        <v>750000</v>
      </c>
      <c r="G40" s="18">
        <f t="shared" si="2"/>
        <v>0</v>
      </c>
      <c r="H40" s="25">
        <f t="shared" si="0"/>
        <v>100</v>
      </c>
    </row>
    <row r="41" spans="1:8" ht="19.5" customHeight="1">
      <c r="A41" s="19">
        <v>67111</v>
      </c>
      <c r="B41" s="19" t="s">
        <v>173</v>
      </c>
      <c r="C41" s="20">
        <v>750000</v>
      </c>
      <c r="D41" s="20">
        <v>750000</v>
      </c>
      <c r="E41" s="20">
        <v>577730</v>
      </c>
      <c r="F41" s="20">
        <v>750000</v>
      </c>
      <c r="G41" s="20">
        <f t="shared" si="2"/>
        <v>0</v>
      </c>
      <c r="H41" s="26">
        <f t="shared" si="0"/>
        <v>100</v>
      </c>
    </row>
    <row r="42" spans="1:8" ht="19.5" customHeight="1">
      <c r="A42" s="17">
        <v>6712</v>
      </c>
      <c r="B42" s="17" t="s">
        <v>174</v>
      </c>
      <c r="C42" s="18">
        <f>C43</f>
        <v>0</v>
      </c>
      <c r="D42" s="18">
        <f>D43</f>
        <v>750000</v>
      </c>
      <c r="E42" s="18">
        <f>E43</f>
        <v>744250</v>
      </c>
      <c r="F42" s="18">
        <f>F43</f>
        <v>0</v>
      </c>
      <c r="G42" s="18">
        <f t="shared" si="2"/>
        <v>-750000</v>
      </c>
      <c r="H42" s="25">
        <f t="shared" si="0"/>
        <v>0</v>
      </c>
    </row>
    <row r="43" spans="1:8" ht="19.5" customHeight="1">
      <c r="A43" s="19">
        <v>67121</v>
      </c>
      <c r="B43" s="19" t="s">
        <v>174</v>
      </c>
      <c r="C43" s="20">
        <v>0</v>
      </c>
      <c r="D43" s="20">
        <v>750000</v>
      </c>
      <c r="E43" s="20">
        <v>744250</v>
      </c>
      <c r="F43" s="20">
        <v>0</v>
      </c>
      <c r="G43" s="20">
        <f t="shared" si="2"/>
        <v>-750000</v>
      </c>
      <c r="H43" s="26">
        <f t="shared" si="0"/>
        <v>0</v>
      </c>
    </row>
    <row r="44" spans="1:8" ht="19.5" customHeight="1">
      <c r="A44" s="15">
        <v>673</v>
      </c>
      <c r="B44" s="15" t="s">
        <v>175</v>
      </c>
      <c r="C44" s="16">
        <f>C45</f>
        <v>39075000</v>
      </c>
      <c r="D44" s="16">
        <f>D45</f>
        <v>40075000</v>
      </c>
      <c r="E44" s="16">
        <f>E45</f>
        <v>37249064.8</v>
      </c>
      <c r="F44" s="16">
        <f>F45</f>
        <v>41240000</v>
      </c>
      <c r="G44" s="16">
        <f>G45</f>
        <v>1165000</v>
      </c>
      <c r="H44" s="24">
        <f t="shared" si="0"/>
        <v>102.90704928259512</v>
      </c>
    </row>
    <row r="45" spans="1:8" ht="19.5" customHeight="1">
      <c r="A45" s="17">
        <v>6731</v>
      </c>
      <c r="B45" s="17" t="s">
        <v>175</v>
      </c>
      <c r="C45" s="18">
        <f>SUM(C46:C51)</f>
        <v>39075000</v>
      </c>
      <c r="D45" s="18">
        <f>SUM(D46:D51)</f>
        <v>40075000</v>
      </c>
      <c r="E45" s="18">
        <f>SUM(E46:E51)</f>
        <v>37249064.8</v>
      </c>
      <c r="F45" s="18">
        <f>SUM(F46:F51)</f>
        <v>41240000</v>
      </c>
      <c r="G45" s="18">
        <f>SUM(G46:G51)</f>
        <v>1165000</v>
      </c>
      <c r="H45" s="25">
        <f t="shared" si="0"/>
        <v>102.90704928259512</v>
      </c>
    </row>
    <row r="46" spans="1:8" ht="19.5" customHeight="1">
      <c r="A46" s="19">
        <v>67311</v>
      </c>
      <c r="B46" s="19" t="s">
        <v>176</v>
      </c>
      <c r="C46" s="20">
        <v>8830000</v>
      </c>
      <c r="D46" s="20">
        <v>8830000</v>
      </c>
      <c r="E46" s="20">
        <v>8067390.32</v>
      </c>
      <c r="F46" s="20">
        <v>8830000</v>
      </c>
      <c r="G46" s="20">
        <f t="shared" si="2"/>
        <v>0</v>
      </c>
      <c r="H46" s="26">
        <f t="shared" si="0"/>
        <v>100</v>
      </c>
    </row>
    <row r="47" spans="1:8" ht="19.5" customHeight="1">
      <c r="A47" s="19">
        <v>67311</v>
      </c>
      <c r="B47" s="19" t="s">
        <v>177</v>
      </c>
      <c r="C47" s="20">
        <v>10600000</v>
      </c>
      <c r="D47" s="20">
        <v>11600000</v>
      </c>
      <c r="E47" s="20">
        <v>11427130.87</v>
      </c>
      <c r="F47" s="20">
        <v>11600000</v>
      </c>
      <c r="G47" s="20">
        <f t="shared" si="2"/>
        <v>0</v>
      </c>
      <c r="H47" s="26">
        <f t="shared" si="0"/>
        <v>100</v>
      </c>
    </row>
    <row r="48" spans="1:11" ht="19.5" customHeight="1">
      <c r="A48" s="19">
        <v>67311</v>
      </c>
      <c r="B48" s="19" t="s">
        <v>178</v>
      </c>
      <c r="C48" s="20">
        <v>2380000</v>
      </c>
      <c r="D48" s="20">
        <v>2380000</v>
      </c>
      <c r="E48" s="20">
        <v>2130563.6</v>
      </c>
      <c r="F48" s="20">
        <v>3080000</v>
      </c>
      <c r="G48" s="20">
        <f t="shared" si="2"/>
        <v>700000</v>
      </c>
      <c r="H48" s="26">
        <f t="shared" si="0"/>
        <v>129.41176470588235</v>
      </c>
      <c r="K48" s="47"/>
    </row>
    <row r="49" spans="1:8" ht="19.5" customHeight="1">
      <c r="A49" s="19">
        <v>67311</v>
      </c>
      <c r="B49" s="19" t="s">
        <v>180</v>
      </c>
      <c r="C49" s="20">
        <v>500000</v>
      </c>
      <c r="D49" s="20">
        <v>500000</v>
      </c>
      <c r="E49" s="20">
        <v>13050412.18</v>
      </c>
      <c r="F49" s="20">
        <v>500000</v>
      </c>
      <c r="G49" s="20">
        <f t="shared" si="2"/>
        <v>0</v>
      </c>
      <c r="H49" s="26">
        <f t="shared" si="0"/>
        <v>100</v>
      </c>
    </row>
    <row r="50" spans="1:8" ht="19.5" customHeight="1">
      <c r="A50" s="19">
        <v>67311</v>
      </c>
      <c r="B50" s="19" t="s">
        <v>179</v>
      </c>
      <c r="C50" s="20">
        <v>14425000</v>
      </c>
      <c r="D50" s="20">
        <v>14425000</v>
      </c>
      <c r="E50" s="20">
        <v>445877.54</v>
      </c>
      <c r="F50" s="20">
        <v>14425000</v>
      </c>
      <c r="G50" s="20">
        <f t="shared" si="2"/>
        <v>0</v>
      </c>
      <c r="H50" s="26">
        <f t="shared" si="0"/>
        <v>100</v>
      </c>
    </row>
    <row r="51" spans="1:11" ht="19.5" customHeight="1">
      <c r="A51" s="19">
        <v>67311</v>
      </c>
      <c r="B51" s="19" t="s">
        <v>181</v>
      </c>
      <c r="C51" s="20">
        <v>2340000</v>
      </c>
      <c r="D51" s="20">
        <v>2340000</v>
      </c>
      <c r="E51" s="20">
        <v>2127690.29</v>
      </c>
      <c r="F51" s="20">
        <v>2805000</v>
      </c>
      <c r="G51" s="20">
        <f t="shared" si="2"/>
        <v>465000</v>
      </c>
      <c r="H51" s="26">
        <f t="shared" si="0"/>
        <v>119.87179487179486</v>
      </c>
      <c r="K51" s="47"/>
    </row>
  </sheetData>
  <sheetProtection/>
  <mergeCells count="1">
    <mergeCell ref="A1:H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80" r:id="rId1"/>
  <headerFooter alignWithMargins="0">
    <oddHeader>&amp;LUpravno vijeće
27. prosinac 2016.&amp;CFinancijski plan prihoda i rashoda za 2017. godinu&amp;R49. sjednica
Točka 4a. dnevnog reda</oddHeader>
    <oddFooter>&amp;LNastavni zavod za javno zdravstvo Dr. "Andrija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K194"/>
  <sheetViews>
    <sheetView zoomScalePageLayoutView="0" workbookViewId="0" topLeftCell="A1">
      <selection activeCell="A1" sqref="A1:H1"/>
    </sheetView>
  </sheetViews>
  <sheetFormatPr defaultColWidth="9.140625" defaultRowHeight="16.5" customHeight="1"/>
  <cols>
    <col min="1" max="1" width="10.7109375" style="2" customWidth="1"/>
    <col min="2" max="2" width="65.7109375" style="2" customWidth="1"/>
    <col min="3" max="8" width="15.7109375" style="2" customWidth="1"/>
    <col min="9" max="16384" width="9.140625" style="2" customWidth="1"/>
  </cols>
  <sheetData>
    <row r="1" spans="1:8" ht="24.75" customHeight="1">
      <c r="A1" s="49" t="s">
        <v>253</v>
      </c>
      <c r="B1" s="49"/>
      <c r="C1" s="49"/>
      <c r="D1" s="49"/>
      <c r="E1" s="49"/>
      <c r="F1" s="49"/>
      <c r="G1" s="49"/>
      <c r="H1" s="49"/>
    </row>
    <row r="2" ht="19.5" customHeight="1"/>
    <row r="3" spans="1:8" ht="39.75" customHeight="1">
      <c r="A3" s="8" t="s">
        <v>122</v>
      </c>
      <c r="B3" s="8" t="s">
        <v>160</v>
      </c>
      <c r="C3" s="44" t="s">
        <v>137</v>
      </c>
      <c r="D3" s="44" t="s">
        <v>156</v>
      </c>
      <c r="E3" s="21" t="s">
        <v>157</v>
      </c>
      <c r="F3" s="21" t="s">
        <v>158</v>
      </c>
      <c r="G3" s="21" t="s">
        <v>159</v>
      </c>
      <c r="H3" s="21" t="s">
        <v>252</v>
      </c>
    </row>
    <row r="4" spans="1:8" ht="16.5" customHeight="1">
      <c r="A4" s="9">
        <v>1</v>
      </c>
      <c r="B4" s="9">
        <v>2</v>
      </c>
      <c r="C4" s="10">
        <v>3</v>
      </c>
      <c r="D4" s="10">
        <v>4</v>
      </c>
      <c r="E4" s="10">
        <v>5</v>
      </c>
      <c r="F4" s="9">
        <v>6</v>
      </c>
      <c r="G4" s="9">
        <v>7</v>
      </c>
      <c r="H4" s="10">
        <v>8</v>
      </c>
    </row>
    <row r="5" spans="1:8" ht="19.5" customHeight="1">
      <c r="A5" s="27">
        <v>3</v>
      </c>
      <c r="B5" s="27" t="s">
        <v>184</v>
      </c>
      <c r="C5" s="28">
        <f>C6+C29+C187</f>
        <v>91062751</v>
      </c>
      <c r="D5" s="28">
        <f>D6+D29+D187</f>
        <v>93373672</v>
      </c>
      <c r="E5" s="28">
        <f>E6+E29+E187</f>
        <v>78947948.27</v>
      </c>
      <c r="F5" s="28">
        <f>F6+F29+F187</f>
        <v>93599000</v>
      </c>
      <c r="G5" s="28">
        <f>F5-D5</f>
        <v>225328</v>
      </c>
      <c r="H5" s="43">
        <f>F5/D5*100</f>
        <v>100.24131855926154</v>
      </c>
    </row>
    <row r="6" spans="1:8" s="5" customFormat="1" ht="19.5" customHeight="1">
      <c r="A6" s="29">
        <v>31</v>
      </c>
      <c r="B6" s="29" t="s">
        <v>12</v>
      </c>
      <c r="C6" s="30">
        <f>C7+C15+C22</f>
        <v>58387250</v>
      </c>
      <c r="D6" s="30">
        <f>D7+D15+D22</f>
        <v>59152250</v>
      </c>
      <c r="E6" s="30">
        <f>E7+E15+E22</f>
        <v>53541847.61</v>
      </c>
      <c r="F6" s="30">
        <f>F7+F15+F22</f>
        <v>59153370</v>
      </c>
      <c r="G6" s="30">
        <f aca="true" t="shared" si="0" ref="G6:G69">F6-D6</f>
        <v>1120</v>
      </c>
      <c r="H6" s="39">
        <f aca="true" t="shared" si="1" ref="H6:H69">F6/D6*100</f>
        <v>100.00189341910071</v>
      </c>
    </row>
    <row r="7" spans="1:8" ht="19.5" customHeight="1">
      <c r="A7" s="31">
        <v>311</v>
      </c>
      <c r="B7" s="31" t="s">
        <v>13</v>
      </c>
      <c r="C7" s="32">
        <f>C8+C11+C13</f>
        <v>48440000</v>
      </c>
      <c r="D7" s="32">
        <f>D8+D11+D13</f>
        <v>48475000</v>
      </c>
      <c r="E7" s="32">
        <f>E8+E11+E13</f>
        <v>44512887.660000004</v>
      </c>
      <c r="F7" s="32">
        <f>F8+F11+F13</f>
        <v>48440000</v>
      </c>
      <c r="G7" s="32">
        <f t="shared" si="0"/>
        <v>-35000</v>
      </c>
      <c r="H7" s="40">
        <f t="shared" si="1"/>
        <v>99.92779783393502</v>
      </c>
    </row>
    <row r="8" spans="1:8" ht="19.5" customHeight="1">
      <c r="A8" s="33">
        <v>3111</v>
      </c>
      <c r="B8" s="33" t="s">
        <v>14</v>
      </c>
      <c r="C8" s="34">
        <f>SUM(C9:C10)</f>
        <v>47600000</v>
      </c>
      <c r="D8" s="34">
        <f>SUM(D9:D10)</f>
        <v>47635000</v>
      </c>
      <c r="E8" s="34">
        <f>SUM(E9:E10)</f>
        <v>43649095.330000006</v>
      </c>
      <c r="F8" s="34">
        <f>SUM(F9:F10)</f>
        <v>47600000</v>
      </c>
      <c r="G8" s="34">
        <f t="shared" si="0"/>
        <v>-35000</v>
      </c>
      <c r="H8" s="41">
        <f t="shared" si="1"/>
        <v>99.92652461425422</v>
      </c>
    </row>
    <row r="9" spans="1:8" ht="19.5" customHeight="1">
      <c r="A9" s="19">
        <v>31111</v>
      </c>
      <c r="B9" s="19" t="s">
        <v>15</v>
      </c>
      <c r="C9" s="20">
        <v>47600000</v>
      </c>
      <c r="D9" s="20">
        <v>47600000</v>
      </c>
      <c r="E9" s="20">
        <v>43613873.84</v>
      </c>
      <c r="F9" s="20">
        <v>47600000</v>
      </c>
      <c r="G9" s="20">
        <f t="shared" si="0"/>
        <v>0</v>
      </c>
      <c r="H9" s="26">
        <f t="shared" si="1"/>
        <v>100</v>
      </c>
    </row>
    <row r="10" spans="1:11" ht="19.5" customHeight="1">
      <c r="A10" s="19">
        <v>31113</v>
      </c>
      <c r="B10" s="19" t="s">
        <v>150</v>
      </c>
      <c r="C10" s="20">
        <v>0</v>
      </c>
      <c r="D10" s="20">
        <v>35000</v>
      </c>
      <c r="E10" s="20">
        <v>35221.49</v>
      </c>
      <c r="F10" s="20">
        <v>0</v>
      </c>
      <c r="G10" s="20">
        <f t="shared" si="0"/>
        <v>-35000</v>
      </c>
      <c r="H10" s="26">
        <f t="shared" si="1"/>
        <v>0</v>
      </c>
      <c r="K10" s="3"/>
    </row>
    <row r="11" spans="1:8" ht="19.5" customHeight="1">
      <c r="A11" s="33">
        <v>3112</v>
      </c>
      <c r="B11" s="33" t="s">
        <v>16</v>
      </c>
      <c r="C11" s="34">
        <f>C12</f>
        <v>40000</v>
      </c>
      <c r="D11" s="34">
        <f>D12</f>
        <v>40000</v>
      </c>
      <c r="E11" s="34">
        <f>E12</f>
        <v>49519.51</v>
      </c>
      <c r="F11" s="34">
        <f>F12</f>
        <v>40000</v>
      </c>
      <c r="G11" s="34">
        <f t="shared" si="0"/>
        <v>0</v>
      </c>
      <c r="H11" s="41">
        <f t="shared" si="1"/>
        <v>100</v>
      </c>
    </row>
    <row r="12" spans="1:8" ht="19.5" customHeight="1">
      <c r="A12" s="19">
        <v>31124</v>
      </c>
      <c r="B12" s="19" t="s">
        <v>17</v>
      </c>
      <c r="C12" s="20">
        <v>40000</v>
      </c>
      <c r="D12" s="20">
        <v>40000</v>
      </c>
      <c r="E12" s="20">
        <v>49519.51</v>
      </c>
      <c r="F12" s="20">
        <v>40000</v>
      </c>
      <c r="G12" s="20">
        <f t="shared" si="0"/>
        <v>0</v>
      </c>
      <c r="H12" s="26">
        <f t="shared" si="1"/>
        <v>100</v>
      </c>
    </row>
    <row r="13" spans="1:8" ht="19.5" customHeight="1">
      <c r="A13" s="33">
        <v>3113</v>
      </c>
      <c r="B13" s="33" t="s">
        <v>185</v>
      </c>
      <c r="C13" s="34">
        <f>C14</f>
        <v>800000</v>
      </c>
      <c r="D13" s="34">
        <f>D14</f>
        <v>800000</v>
      </c>
      <c r="E13" s="34">
        <f>E14</f>
        <v>814272.82</v>
      </c>
      <c r="F13" s="34">
        <f>F14</f>
        <v>800000</v>
      </c>
      <c r="G13" s="34">
        <f t="shared" si="0"/>
        <v>0</v>
      </c>
      <c r="H13" s="41">
        <f t="shared" si="1"/>
        <v>100</v>
      </c>
    </row>
    <row r="14" spans="1:8" ht="19.5" customHeight="1">
      <c r="A14" s="19">
        <v>31131</v>
      </c>
      <c r="B14" s="19" t="s">
        <v>185</v>
      </c>
      <c r="C14" s="20">
        <v>800000</v>
      </c>
      <c r="D14" s="20">
        <v>800000</v>
      </c>
      <c r="E14" s="20">
        <v>814272.82</v>
      </c>
      <c r="F14" s="20">
        <v>800000</v>
      </c>
      <c r="G14" s="20">
        <f t="shared" si="0"/>
        <v>0</v>
      </c>
      <c r="H14" s="26">
        <f t="shared" si="1"/>
        <v>100</v>
      </c>
    </row>
    <row r="15" spans="1:8" ht="19.5" customHeight="1">
      <c r="A15" s="31">
        <v>312</v>
      </c>
      <c r="B15" s="31" t="s">
        <v>18</v>
      </c>
      <c r="C15" s="32">
        <f>C16</f>
        <v>935000</v>
      </c>
      <c r="D15" s="32">
        <f>D16</f>
        <v>2215000</v>
      </c>
      <c r="E15" s="32">
        <f>E16</f>
        <v>1469203.12</v>
      </c>
      <c r="F15" s="32">
        <f>F16</f>
        <v>2215000</v>
      </c>
      <c r="G15" s="32">
        <f t="shared" si="0"/>
        <v>0</v>
      </c>
      <c r="H15" s="40">
        <f t="shared" si="1"/>
        <v>100</v>
      </c>
    </row>
    <row r="16" spans="1:8" ht="19.5" customHeight="1">
      <c r="A16" s="33">
        <v>3121</v>
      </c>
      <c r="B16" s="33" t="s">
        <v>18</v>
      </c>
      <c r="C16" s="34">
        <f>SUM(C17:C21)</f>
        <v>935000</v>
      </c>
      <c r="D16" s="34">
        <f>SUM(D17:D21)</f>
        <v>2215000</v>
      </c>
      <c r="E16" s="34">
        <f>SUM(E17:E21)</f>
        <v>1469203.12</v>
      </c>
      <c r="F16" s="34">
        <f>SUM(F17:F21)</f>
        <v>2215000</v>
      </c>
      <c r="G16" s="34">
        <f t="shared" si="0"/>
        <v>0</v>
      </c>
      <c r="H16" s="41">
        <f t="shared" si="1"/>
        <v>100</v>
      </c>
    </row>
    <row r="17" spans="1:8" ht="19.5" customHeight="1">
      <c r="A17" s="19">
        <v>31212</v>
      </c>
      <c r="B17" s="19" t="s">
        <v>186</v>
      </c>
      <c r="C17" s="20">
        <v>400000</v>
      </c>
      <c r="D17" s="20">
        <v>1150000</v>
      </c>
      <c r="E17" s="20">
        <v>559015.75</v>
      </c>
      <c r="F17" s="20">
        <v>1150000</v>
      </c>
      <c r="G17" s="20">
        <f t="shared" si="0"/>
        <v>0</v>
      </c>
      <c r="H17" s="26">
        <f t="shared" si="1"/>
        <v>100</v>
      </c>
    </row>
    <row r="18" spans="1:8" ht="19.5" customHeight="1">
      <c r="A18" s="19">
        <v>31213</v>
      </c>
      <c r="B18" s="19" t="s">
        <v>155</v>
      </c>
      <c r="C18" s="20">
        <v>285000</v>
      </c>
      <c r="D18" s="20">
        <v>285000</v>
      </c>
      <c r="E18" s="20">
        <v>167600</v>
      </c>
      <c r="F18" s="20">
        <v>285000</v>
      </c>
      <c r="G18" s="20">
        <f t="shared" si="0"/>
        <v>0</v>
      </c>
      <c r="H18" s="26">
        <f t="shared" si="1"/>
        <v>100</v>
      </c>
    </row>
    <row r="19" spans="1:8" ht="19.5" customHeight="1">
      <c r="A19" s="19">
        <v>31214</v>
      </c>
      <c r="B19" s="19" t="s">
        <v>187</v>
      </c>
      <c r="C19" s="20">
        <v>150000</v>
      </c>
      <c r="D19" s="20">
        <v>150000</v>
      </c>
      <c r="E19" s="20">
        <v>109736.31</v>
      </c>
      <c r="F19" s="20">
        <v>150000</v>
      </c>
      <c r="G19" s="20">
        <f t="shared" si="0"/>
        <v>0</v>
      </c>
      <c r="H19" s="26">
        <f t="shared" si="1"/>
        <v>100</v>
      </c>
    </row>
    <row r="20" spans="1:8" ht="19.5" customHeight="1">
      <c r="A20" s="19">
        <v>31215</v>
      </c>
      <c r="B20" s="19" t="s">
        <v>19</v>
      </c>
      <c r="C20" s="20">
        <v>100000</v>
      </c>
      <c r="D20" s="20">
        <v>100000</v>
      </c>
      <c r="E20" s="20">
        <v>103163.56</v>
      </c>
      <c r="F20" s="20">
        <v>100000</v>
      </c>
      <c r="G20" s="20">
        <f t="shared" si="0"/>
        <v>0</v>
      </c>
      <c r="H20" s="26">
        <f t="shared" si="1"/>
        <v>100</v>
      </c>
    </row>
    <row r="21" spans="1:8" ht="19.5" customHeight="1">
      <c r="A21" s="19">
        <v>31216</v>
      </c>
      <c r="B21" s="19" t="s">
        <v>20</v>
      </c>
      <c r="C21" s="20">
        <v>0</v>
      </c>
      <c r="D21" s="20">
        <v>530000</v>
      </c>
      <c r="E21" s="20">
        <v>529687.5</v>
      </c>
      <c r="F21" s="20">
        <v>530000</v>
      </c>
      <c r="G21" s="20">
        <f t="shared" si="0"/>
        <v>0</v>
      </c>
      <c r="H21" s="26">
        <f t="shared" si="1"/>
        <v>100</v>
      </c>
    </row>
    <row r="22" spans="1:8" ht="19.5" customHeight="1">
      <c r="A22" s="31">
        <v>313</v>
      </c>
      <c r="B22" s="31" t="s">
        <v>21</v>
      </c>
      <c r="C22" s="32">
        <f>C23+C26</f>
        <v>9012250</v>
      </c>
      <c r="D22" s="32">
        <f>D23+D26</f>
        <v>8462250</v>
      </c>
      <c r="E22" s="32">
        <f>E23+E26</f>
        <v>7559756.83</v>
      </c>
      <c r="F22" s="32">
        <f>F23+F26</f>
        <v>8498370</v>
      </c>
      <c r="G22" s="32">
        <f t="shared" si="0"/>
        <v>36120</v>
      </c>
      <c r="H22" s="40">
        <f t="shared" si="1"/>
        <v>100.4268368341753</v>
      </c>
    </row>
    <row r="23" spans="1:8" ht="19.5" customHeight="1">
      <c r="A23" s="33">
        <v>3132</v>
      </c>
      <c r="B23" s="33" t="s">
        <v>188</v>
      </c>
      <c r="C23" s="34">
        <f>SUM(C24:C25)</f>
        <v>8175000</v>
      </c>
      <c r="D23" s="34">
        <f>SUM(D24:D25)</f>
        <v>7625000</v>
      </c>
      <c r="E23" s="34">
        <f>SUM(E24:E25)</f>
        <v>6812563.46</v>
      </c>
      <c r="F23" s="34">
        <f>SUM(F24:F25)</f>
        <v>7625000</v>
      </c>
      <c r="G23" s="34">
        <f t="shared" si="0"/>
        <v>0</v>
      </c>
      <c r="H23" s="41">
        <f t="shared" si="1"/>
        <v>100</v>
      </c>
    </row>
    <row r="24" spans="1:8" ht="19.5" customHeight="1">
      <c r="A24" s="19">
        <v>31321</v>
      </c>
      <c r="B24" s="19" t="s">
        <v>188</v>
      </c>
      <c r="C24" s="20">
        <v>7375000</v>
      </c>
      <c r="D24" s="20">
        <v>7375000</v>
      </c>
      <c r="E24" s="20">
        <v>6593564.13</v>
      </c>
      <c r="F24" s="20">
        <v>7375000</v>
      </c>
      <c r="G24" s="20">
        <f t="shared" si="0"/>
        <v>0</v>
      </c>
      <c r="H24" s="26">
        <f t="shared" si="1"/>
        <v>100</v>
      </c>
    </row>
    <row r="25" spans="1:8" ht="19.5" customHeight="1">
      <c r="A25" s="19">
        <v>31322</v>
      </c>
      <c r="B25" s="19" t="s">
        <v>189</v>
      </c>
      <c r="C25" s="20">
        <v>800000</v>
      </c>
      <c r="D25" s="20">
        <v>250000</v>
      </c>
      <c r="E25" s="20">
        <v>218999.33</v>
      </c>
      <c r="F25" s="20">
        <v>250000</v>
      </c>
      <c r="G25" s="20">
        <f t="shared" si="0"/>
        <v>0</v>
      </c>
      <c r="H25" s="26">
        <f t="shared" si="1"/>
        <v>100</v>
      </c>
    </row>
    <row r="26" spans="1:8" ht="19.5" customHeight="1">
      <c r="A26" s="33">
        <v>3133</v>
      </c>
      <c r="B26" s="33" t="s">
        <v>22</v>
      </c>
      <c r="C26" s="34">
        <f>SUM(C27:C28)</f>
        <v>837250</v>
      </c>
      <c r="D26" s="34">
        <f>SUM(D27:D28)</f>
        <v>837250</v>
      </c>
      <c r="E26" s="34">
        <f>SUM(E27:E28)</f>
        <v>747193.37</v>
      </c>
      <c r="F26" s="34">
        <f>SUM(F27:F28)</f>
        <v>873370</v>
      </c>
      <c r="G26" s="34">
        <f t="shared" si="0"/>
        <v>36120</v>
      </c>
      <c r="H26" s="41">
        <f t="shared" si="1"/>
        <v>104.31412361899075</v>
      </c>
    </row>
    <row r="27" spans="1:8" ht="19.5" customHeight="1">
      <c r="A27" s="19">
        <v>31332</v>
      </c>
      <c r="B27" s="19" t="s">
        <v>22</v>
      </c>
      <c r="C27" s="20">
        <v>837250</v>
      </c>
      <c r="D27" s="20">
        <v>837250</v>
      </c>
      <c r="E27" s="20">
        <v>747193.37</v>
      </c>
      <c r="F27" s="20">
        <v>837250</v>
      </c>
      <c r="G27" s="20">
        <f t="shared" si="0"/>
        <v>0</v>
      </c>
      <c r="H27" s="26">
        <f t="shared" si="1"/>
        <v>100</v>
      </c>
    </row>
    <row r="28" spans="1:8" ht="19.5" customHeight="1">
      <c r="A28" s="19">
        <v>31333</v>
      </c>
      <c r="B28" s="19" t="s">
        <v>190</v>
      </c>
      <c r="C28" s="20">
        <v>0</v>
      </c>
      <c r="D28" s="20">
        <v>0</v>
      </c>
      <c r="E28" s="20">
        <v>0</v>
      </c>
      <c r="F28" s="20">
        <v>36120</v>
      </c>
      <c r="G28" s="20">
        <f t="shared" si="0"/>
        <v>36120</v>
      </c>
      <c r="H28" s="26" t="e">
        <f t="shared" si="1"/>
        <v>#DIV/0!</v>
      </c>
    </row>
    <row r="29" spans="1:8" ht="19.5" customHeight="1">
      <c r="A29" s="29">
        <v>32</v>
      </c>
      <c r="B29" s="29" t="s">
        <v>23</v>
      </c>
      <c r="C29" s="30">
        <f>C30+C46+C93+C158+C163</f>
        <v>32525501</v>
      </c>
      <c r="D29" s="30">
        <f>D30+D46+D93+D158+D163</f>
        <v>34071422</v>
      </c>
      <c r="E29" s="30">
        <f>E30+E46+E93+E158+E163</f>
        <v>25264951.489999995</v>
      </c>
      <c r="F29" s="30">
        <f>F30+F46+F93+F158+F163</f>
        <v>34295630</v>
      </c>
      <c r="G29" s="30">
        <f t="shared" si="0"/>
        <v>224208</v>
      </c>
      <c r="H29" s="39">
        <f t="shared" si="1"/>
        <v>100.65805295710875</v>
      </c>
    </row>
    <row r="30" spans="1:8" ht="19.5" customHeight="1">
      <c r="A30" s="31">
        <v>321</v>
      </c>
      <c r="B30" s="31" t="s">
        <v>24</v>
      </c>
      <c r="C30" s="32">
        <f>C31+C39+C41+C44</f>
        <v>2495000</v>
      </c>
      <c r="D30" s="32">
        <f>D31+D39+D41+D44</f>
        <v>2545000</v>
      </c>
      <c r="E30" s="32">
        <f>E31+E39+E41+E44</f>
        <v>2334899.65</v>
      </c>
      <c r="F30" s="32">
        <f>F31+F39+F41+F44</f>
        <v>2545000</v>
      </c>
      <c r="G30" s="32">
        <f t="shared" si="0"/>
        <v>0</v>
      </c>
      <c r="H30" s="40">
        <f t="shared" si="1"/>
        <v>100</v>
      </c>
    </row>
    <row r="31" spans="1:8" ht="19.5" customHeight="1">
      <c r="A31" s="33">
        <v>3211</v>
      </c>
      <c r="B31" s="33" t="s">
        <v>25</v>
      </c>
      <c r="C31" s="34">
        <f>SUM(C32:C38)</f>
        <v>500000</v>
      </c>
      <c r="D31" s="34">
        <f>SUM(D32:D38)</f>
        <v>500000</v>
      </c>
      <c r="E31" s="34">
        <f>SUM(E32:E38)</f>
        <v>434045.4</v>
      </c>
      <c r="F31" s="34">
        <f>SUM(F32:F38)</f>
        <v>500000</v>
      </c>
      <c r="G31" s="34">
        <f t="shared" si="0"/>
        <v>0</v>
      </c>
      <c r="H31" s="41">
        <f t="shared" si="1"/>
        <v>100</v>
      </c>
    </row>
    <row r="32" spans="1:8" ht="19.5" customHeight="1">
      <c r="A32" s="19">
        <v>32111</v>
      </c>
      <c r="B32" s="19" t="s">
        <v>26</v>
      </c>
      <c r="C32" s="20">
        <v>75000</v>
      </c>
      <c r="D32" s="20">
        <v>75000</v>
      </c>
      <c r="E32" s="20">
        <v>68752.5</v>
      </c>
      <c r="F32" s="20">
        <v>75000</v>
      </c>
      <c r="G32" s="20">
        <f t="shared" si="0"/>
        <v>0</v>
      </c>
      <c r="H32" s="26">
        <f t="shared" si="1"/>
        <v>100</v>
      </c>
    </row>
    <row r="33" spans="1:8" ht="19.5" customHeight="1">
      <c r="A33" s="19">
        <v>32112</v>
      </c>
      <c r="B33" s="19" t="s">
        <v>27</v>
      </c>
      <c r="C33" s="20">
        <v>110000</v>
      </c>
      <c r="D33" s="20">
        <v>110000</v>
      </c>
      <c r="E33" s="20">
        <v>115271.55</v>
      </c>
      <c r="F33" s="20">
        <v>110000</v>
      </c>
      <c r="G33" s="20">
        <f t="shared" si="0"/>
        <v>0</v>
      </c>
      <c r="H33" s="26">
        <f t="shared" si="1"/>
        <v>100</v>
      </c>
    </row>
    <row r="34" spans="1:8" ht="19.5" customHeight="1">
      <c r="A34" s="19">
        <v>32113</v>
      </c>
      <c r="B34" s="19" t="s">
        <v>28</v>
      </c>
      <c r="C34" s="20">
        <v>120000</v>
      </c>
      <c r="D34" s="20">
        <v>120000</v>
      </c>
      <c r="E34" s="20">
        <v>110471.84</v>
      </c>
      <c r="F34" s="20">
        <v>120000</v>
      </c>
      <c r="G34" s="20">
        <f t="shared" si="0"/>
        <v>0</v>
      </c>
      <c r="H34" s="26">
        <f t="shared" si="1"/>
        <v>100</v>
      </c>
    </row>
    <row r="35" spans="1:8" ht="19.5" customHeight="1">
      <c r="A35" s="19">
        <v>32114</v>
      </c>
      <c r="B35" s="19" t="s">
        <v>191</v>
      </c>
      <c r="C35" s="20">
        <v>55000</v>
      </c>
      <c r="D35" s="20">
        <v>55000</v>
      </c>
      <c r="E35" s="20">
        <v>53334.08</v>
      </c>
      <c r="F35" s="20">
        <v>55000</v>
      </c>
      <c r="G35" s="20">
        <f t="shared" si="0"/>
        <v>0</v>
      </c>
      <c r="H35" s="26">
        <f t="shared" si="1"/>
        <v>100</v>
      </c>
    </row>
    <row r="36" spans="1:8" ht="19.5" customHeight="1">
      <c r="A36" s="19">
        <v>32115</v>
      </c>
      <c r="B36" s="19" t="s">
        <v>29</v>
      </c>
      <c r="C36" s="20">
        <v>35000</v>
      </c>
      <c r="D36" s="20">
        <v>35000</v>
      </c>
      <c r="E36" s="20">
        <v>19019.2</v>
      </c>
      <c r="F36" s="20">
        <v>35000</v>
      </c>
      <c r="G36" s="20">
        <f t="shared" si="0"/>
        <v>0</v>
      </c>
      <c r="H36" s="26">
        <f t="shared" si="1"/>
        <v>100</v>
      </c>
    </row>
    <row r="37" spans="1:8" ht="19.5" customHeight="1">
      <c r="A37" s="19">
        <v>32116</v>
      </c>
      <c r="B37" s="19" t="s">
        <v>192</v>
      </c>
      <c r="C37" s="20">
        <v>75000</v>
      </c>
      <c r="D37" s="20">
        <v>75000</v>
      </c>
      <c r="E37" s="20">
        <v>60463.97</v>
      </c>
      <c r="F37" s="20">
        <v>75000</v>
      </c>
      <c r="G37" s="20">
        <f t="shared" si="0"/>
        <v>0</v>
      </c>
      <c r="H37" s="26">
        <f t="shared" si="1"/>
        <v>100</v>
      </c>
    </row>
    <row r="38" spans="1:8" ht="19.5" customHeight="1">
      <c r="A38" s="19">
        <v>32119</v>
      </c>
      <c r="B38" s="19" t="s">
        <v>193</v>
      </c>
      <c r="C38" s="20">
        <v>30000</v>
      </c>
      <c r="D38" s="20">
        <v>30000</v>
      </c>
      <c r="E38" s="20">
        <v>6732.26</v>
      </c>
      <c r="F38" s="20">
        <v>30000</v>
      </c>
      <c r="G38" s="20">
        <f t="shared" si="0"/>
        <v>0</v>
      </c>
      <c r="H38" s="26">
        <f t="shared" si="1"/>
        <v>100</v>
      </c>
    </row>
    <row r="39" spans="1:8" ht="19.5" customHeight="1">
      <c r="A39" s="33">
        <v>3212</v>
      </c>
      <c r="B39" s="33" t="s">
        <v>194</v>
      </c>
      <c r="C39" s="34">
        <f>SUM(C40:C40)</f>
        <v>1575000</v>
      </c>
      <c r="D39" s="34">
        <f>SUM(D40:D40)</f>
        <v>1575000</v>
      </c>
      <c r="E39" s="34">
        <f>SUM(E40:E40)</f>
        <v>1432505.79</v>
      </c>
      <c r="F39" s="34">
        <f>SUM(F40:F40)</f>
        <v>1575000</v>
      </c>
      <c r="G39" s="34">
        <f t="shared" si="0"/>
        <v>0</v>
      </c>
      <c r="H39" s="41">
        <f t="shared" si="1"/>
        <v>100</v>
      </c>
    </row>
    <row r="40" spans="1:8" ht="19.5" customHeight="1">
      <c r="A40" s="19">
        <v>32121</v>
      </c>
      <c r="B40" s="19" t="s">
        <v>30</v>
      </c>
      <c r="C40" s="20">
        <v>1575000</v>
      </c>
      <c r="D40" s="20">
        <v>1575000</v>
      </c>
      <c r="E40" s="20">
        <v>1432505.79</v>
      </c>
      <c r="F40" s="20">
        <v>1575000</v>
      </c>
      <c r="G40" s="20">
        <f t="shared" si="0"/>
        <v>0</v>
      </c>
      <c r="H40" s="26">
        <f t="shared" si="1"/>
        <v>100</v>
      </c>
    </row>
    <row r="41" spans="1:8" ht="19.5" customHeight="1">
      <c r="A41" s="33">
        <v>3213</v>
      </c>
      <c r="B41" s="33" t="s">
        <v>31</v>
      </c>
      <c r="C41" s="34">
        <f>SUM(C42:C43)</f>
        <v>420000</v>
      </c>
      <c r="D41" s="34">
        <f>SUM(D42:D43)</f>
        <v>420000</v>
      </c>
      <c r="E41" s="34">
        <f>SUM(E42:E43)</f>
        <v>416441.82</v>
      </c>
      <c r="F41" s="34">
        <f>SUM(F42:F43)</f>
        <v>420000</v>
      </c>
      <c r="G41" s="34">
        <f t="shared" si="0"/>
        <v>0</v>
      </c>
      <c r="H41" s="41">
        <f t="shared" si="1"/>
        <v>100</v>
      </c>
    </row>
    <row r="42" spans="1:8" ht="19.5" customHeight="1">
      <c r="A42" s="19">
        <v>32131</v>
      </c>
      <c r="B42" s="19" t="s">
        <v>32</v>
      </c>
      <c r="C42" s="20">
        <v>220000</v>
      </c>
      <c r="D42" s="20">
        <v>220000</v>
      </c>
      <c r="E42" s="20">
        <v>254321.18</v>
      </c>
      <c r="F42" s="20">
        <v>220000</v>
      </c>
      <c r="G42" s="20">
        <f t="shared" si="0"/>
        <v>0</v>
      </c>
      <c r="H42" s="26">
        <f t="shared" si="1"/>
        <v>100</v>
      </c>
    </row>
    <row r="43" spans="1:8" ht="19.5" customHeight="1">
      <c r="A43" s="19">
        <v>32132</v>
      </c>
      <c r="B43" s="19" t="s">
        <v>33</v>
      </c>
      <c r="C43" s="20">
        <v>200000</v>
      </c>
      <c r="D43" s="20">
        <v>200000</v>
      </c>
      <c r="E43" s="20">
        <v>162120.64</v>
      </c>
      <c r="F43" s="20">
        <v>200000</v>
      </c>
      <c r="G43" s="20">
        <f t="shared" si="0"/>
        <v>0</v>
      </c>
      <c r="H43" s="26">
        <f t="shared" si="1"/>
        <v>100</v>
      </c>
    </row>
    <row r="44" spans="1:8" ht="19.5" customHeight="1">
      <c r="A44" s="33">
        <v>3214</v>
      </c>
      <c r="B44" s="33" t="s">
        <v>147</v>
      </c>
      <c r="C44" s="34">
        <f>SUM(C45:C45)</f>
        <v>0</v>
      </c>
      <c r="D44" s="34">
        <f>SUM(D45:D45)</f>
        <v>50000</v>
      </c>
      <c r="E44" s="34">
        <f>SUM(E45:E45)</f>
        <v>51906.64</v>
      </c>
      <c r="F44" s="34">
        <f>SUM(F45:F45)</f>
        <v>50000</v>
      </c>
      <c r="G44" s="34">
        <f t="shared" si="0"/>
        <v>0</v>
      </c>
      <c r="H44" s="41">
        <f t="shared" si="1"/>
        <v>100</v>
      </c>
    </row>
    <row r="45" spans="1:8" ht="19.5" customHeight="1">
      <c r="A45" s="19">
        <v>32141</v>
      </c>
      <c r="B45" s="19" t="s">
        <v>148</v>
      </c>
      <c r="C45" s="20">
        <v>0</v>
      </c>
      <c r="D45" s="20">
        <v>50000</v>
      </c>
      <c r="E45" s="20">
        <v>51906.64</v>
      </c>
      <c r="F45" s="20">
        <v>50000</v>
      </c>
      <c r="G45" s="20">
        <f t="shared" si="0"/>
        <v>0</v>
      </c>
      <c r="H45" s="26">
        <f t="shared" si="1"/>
        <v>100</v>
      </c>
    </row>
    <row r="46" spans="1:8" ht="19.5" customHeight="1">
      <c r="A46" s="31">
        <v>322</v>
      </c>
      <c r="B46" s="31" t="s">
        <v>34</v>
      </c>
      <c r="C46" s="32">
        <f>C47+C55+C79+C84+C88+C91</f>
        <v>15885584</v>
      </c>
      <c r="D46" s="32">
        <f>D47+D55+D79+D84+D88+D91</f>
        <v>16314380</v>
      </c>
      <c r="E46" s="32">
        <f>E47+E55+E79+E84+E88+E91</f>
        <v>11484561.939999998</v>
      </c>
      <c r="F46" s="32">
        <f>F47+F55+F79+F84+F88+F91</f>
        <v>16500210</v>
      </c>
      <c r="G46" s="32">
        <f t="shared" si="0"/>
        <v>185830</v>
      </c>
      <c r="H46" s="40">
        <f t="shared" si="1"/>
        <v>101.13905646429716</v>
      </c>
    </row>
    <row r="47" spans="1:8" ht="19.5" customHeight="1">
      <c r="A47" s="33">
        <v>3221</v>
      </c>
      <c r="B47" s="33" t="s">
        <v>35</v>
      </c>
      <c r="C47" s="34">
        <f>C48+C49+C50+C52</f>
        <v>1484858</v>
      </c>
      <c r="D47" s="34">
        <f>D48+D49+D50+D52</f>
        <v>1505480</v>
      </c>
      <c r="E47" s="34">
        <f>E48+E49+E50+E52</f>
        <v>1562955.4500000002</v>
      </c>
      <c r="F47" s="34">
        <f>F48+F49+F50+F52</f>
        <v>1505480</v>
      </c>
      <c r="G47" s="34">
        <f t="shared" si="0"/>
        <v>0</v>
      </c>
      <c r="H47" s="34">
        <f t="shared" si="1"/>
        <v>100</v>
      </c>
    </row>
    <row r="48" spans="1:8" ht="19.5" customHeight="1">
      <c r="A48" s="35">
        <v>32211</v>
      </c>
      <c r="B48" s="35" t="s">
        <v>36</v>
      </c>
      <c r="C48" s="36">
        <v>688825</v>
      </c>
      <c r="D48" s="36">
        <v>690300</v>
      </c>
      <c r="E48" s="36">
        <v>807173.11</v>
      </c>
      <c r="F48" s="36">
        <v>690300</v>
      </c>
      <c r="G48" s="36">
        <f t="shared" si="0"/>
        <v>0</v>
      </c>
      <c r="H48" s="42">
        <f t="shared" si="1"/>
        <v>100</v>
      </c>
    </row>
    <row r="49" spans="1:8" ht="19.5" customHeight="1">
      <c r="A49" s="35">
        <v>32212</v>
      </c>
      <c r="B49" s="35" t="s">
        <v>195</v>
      </c>
      <c r="C49" s="36">
        <v>50000</v>
      </c>
      <c r="D49" s="36">
        <v>50000</v>
      </c>
      <c r="E49" s="36">
        <v>60147.75</v>
      </c>
      <c r="F49" s="36">
        <v>50000</v>
      </c>
      <c r="G49" s="36">
        <f t="shared" si="0"/>
        <v>0</v>
      </c>
      <c r="H49" s="42">
        <f t="shared" si="1"/>
        <v>100</v>
      </c>
    </row>
    <row r="50" spans="1:8" ht="19.5" customHeight="1">
      <c r="A50" s="35">
        <v>32214</v>
      </c>
      <c r="B50" s="35" t="s">
        <v>37</v>
      </c>
      <c r="C50" s="36">
        <f>C51</f>
        <v>151775</v>
      </c>
      <c r="D50" s="36">
        <f>D51</f>
        <v>152100</v>
      </c>
      <c r="E50" s="36">
        <f>E51</f>
        <v>156395.19</v>
      </c>
      <c r="F50" s="36">
        <f>F51</f>
        <v>152100</v>
      </c>
      <c r="G50" s="36">
        <f t="shared" si="0"/>
        <v>0</v>
      </c>
      <c r="H50" s="42">
        <f t="shared" si="1"/>
        <v>100</v>
      </c>
    </row>
    <row r="51" spans="1:8" ht="19.5" customHeight="1">
      <c r="A51" s="19">
        <v>3221416</v>
      </c>
      <c r="B51" s="19" t="s">
        <v>38</v>
      </c>
      <c r="C51" s="20">
        <v>151775</v>
      </c>
      <c r="D51" s="20">
        <v>152100</v>
      </c>
      <c r="E51" s="20">
        <v>156395.19</v>
      </c>
      <c r="F51" s="20">
        <v>152100</v>
      </c>
      <c r="G51" s="20">
        <f t="shared" si="0"/>
        <v>0</v>
      </c>
      <c r="H51" s="26">
        <f t="shared" si="1"/>
        <v>100</v>
      </c>
    </row>
    <row r="52" spans="1:8" ht="19.5" customHeight="1">
      <c r="A52" s="35">
        <v>32216</v>
      </c>
      <c r="B52" s="35" t="s">
        <v>39</v>
      </c>
      <c r="C52" s="36">
        <f>SUM(C53:C54)</f>
        <v>594258</v>
      </c>
      <c r="D52" s="36">
        <f>SUM(D53:D54)</f>
        <v>613080</v>
      </c>
      <c r="E52" s="36">
        <f>SUM(E53:E54)</f>
        <v>539239.4</v>
      </c>
      <c r="F52" s="36">
        <f>SUM(F53:F54)</f>
        <v>613080</v>
      </c>
      <c r="G52" s="36">
        <f t="shared" si="0"/>
        <v>0</v>
      </c>
      <c r="H52" s="42">
        <f t="shared" si="1"/>
        <v>100</v>
      </c>
    </row>
    <row r="53" spans="1:8" ht="19.5" customHeight="1">
      <c r="A53" s="19">
        <v>3221614</v>
      </c>
      <c r="B53" s="19" t="s">
        <v>40</v>
      </c>
      <c r="C53" s="20">
        <v>361925</v>
      </c>
      <c r="D53" s="20">
        <v>380250</v>
      </c>
      <c r="E53" s="20">
        <v>286889.7</v>
      </c>
      <c r="F53" s="20">
        <v>380250</v>
      </c>
      <c r="G53" s="20">
        <f t="shared" si="0"/>
        <v>0</v>
      </c>
      <c r="H53" s="26">
        <f t="shared" si="1"/>
        <v>100</v>
      </c>
    </row>
    <row r="54" spans="1:8" ht="19.5" customHeight="1">
      <c r="A54" s="19">
        <v>3221615</v>
      </c>
      <c r="B54" s="19" t="s">
        <v>41</v>
      </c>
      <c r="C54" s="20">
        <v>232333</v>
      </c>
      <c r="D54" s="20">
        <v>232830</v>
      </c>
      <c r="E54" s="20">
        <v>252349.7</v>
      </c>
      <c r="F54" s="20">
        <v>232830</v>
      </c>
      <c r="G54" s="20">
        <f t="shared" si="0"/>
        <v>0</v>
      </c>
      <c r="H54" s="26">
        <f t="shared" si="1"/>
        <v>100</v>
      </c>
    </row>
    <row r="55" spans="1:8" ht="19.5" customHeight="1">
      <c r="A55" s="33">
        <v>3222</v>
      </c>
      <c r="B55" s="33" t="s">
        <v>42</v>
      </c>
      <c r="C55" s="34">
        <f>C56+C77</f>
        <v>10868513</v>
      </c>
      <c r="D55" s="34">
        <f>D56+D77</f>
        <v>11193050</v>
      </c>
      <c r="E55" s="34">
        <f>E56+E77</f>
        <v>7801168.899999999</v>
      </c>
      <c r="F55" s="34">
        <f>F56+F77</f>
        <v>11172350</v>
      </c>
      <c r="G55" s="34">
        <f t="shared" si="0"/>
        <v>-20700</v>
      </c>
      <c r="H55" s="34">
        <f t="shared" si="1"/>
        <v>99.815063811919</v>
      </c>
    </row>
    <row r="56" spans="1:8" ht="19.5" customHeight="1">
      <c r="A56" s="35">
        <v>32221</v>
      </c>
      <c r="B56" s="35" t="s">
        <v>43</v>
      </c>
      <c r="C56" s="36">
        <f>SUM(C57:C76)</f>
        <v>10703513</v>
      </c>
      <c r="D56" s="36">
        <f>SUM(D57:D76)</f>
        <v>10923050</v>
      </c>
      <c r="E56" s="36">
        <f>SUM(E57:E76)</f>
        <v>7615429.449999999</v>
      </c>
      <c r="F56" s="36">
        <f>SUM(F57:F76)</f>
        <v>10902350</v>
      </c>
      <c r="G56" s="36">
        <f t="shared" si="0"/>
        <v>-20700</v>
      </c>
      <c r="H56" s="42">
        <f t="shared" si="1"/>
        <v>99.8104924906505</v>
      </c>
    </row>
    <row r="57" spans="1:8" ht="19.5" customHeight="1">
      <c r="A57" s="19">
        <v>3222101</v>
      </c>
      <c r="B57" s="19" t="s">
        <v>44</v>
      </c>
      <c r="C57" s="20">
        <v>18750</v>
      </c>
      <c r="D57" s="20">
        <v>18750</v>
      </c>
      <c r="E57" s="20">
        <v>0</v>
      </c>
      <c r="F57" s="20">
        <v>18750</v>
      </c>
      <c r="G57" s="20">
        <f t="shared" si="0"/>
        <v>0</v>
      </c>
      <c r="H57" s="26">
        <f t="shared" si="1"/>
        <v>100</v>
      </c>
    </row>
    <row r="58" spans="1:8" ht="19.5" customHeight="1">
      <c r="A58" s="19">
        <v>3222102</v>
      </c>
      <c r="B58" s="19" t="s">
        <v>45</v>
      </c>
      <c r="C58" s="20">
        <v>1487500</v>
      </c>
      <c r="D58" s="20">
        <v>1487500</v>
      </c>
      <c r="E58" s="20">
        <v>399059.53</v>
      </c>
      <c r="F58" s="20">
        <v>1487500</v>
      </c>
      <c r="G58" s="20">
        <f t="shared" si="0"/>
        <v>0</v>
      </c>
      <c r="H58" s="26">
        <f t="shared" si="1"/>
        <v>100</v>
      </c>
    </row>
    <row r="59" spans="1:8" ht="19.5" customHeight="1">
      <c r="A59" s="19">
        <v>3222103</v>
      </c>
      <c r="B59" s="19" t="s">
        <v>46</v>
      </c>
      <c r="C59" s="20">
        <v>315000</v>
      </c>
      <c r="D59" s="20">
        <v>317000</v>
      </c>
      <c r="E59" s="20">
        <v>453216.7</v>
      </c>
      <c r="F59" s="20">
        <v>330000</v>
      </c>
      <c r="G59" s="20">
        <f t="shared" si="0"/>
        <v>13000</v>
      </c>
      <c r="H59" s="26">
        <f t="shared" si="1"/>
        <v>104.10094637223975</v>
      </c>
    </row>
    <row r="60" spans="1:8" ht="19.5" customHeight="1">
      <c r="A60" s="19">
        <v>3222104</v>
      </c>
      <c r="B60" s="19" t="s">
        <v>48</v>
      </c>
      <c r="C60" s="20">
        <v>175000</v>
      </c>
      <c r="D60" s="20">
        <v>175000</v>
      </c>
      <c r="E60" s="20">
        <v>152421.85</v>
      </c>
      <c r="F60" s="20">
        <v>163800</v>
      </c>
      <c r="G60" s="20">
        <f t="shared" si="0"/>
        <v>-11200</v>
      </c>
      <c r="H60" s="26">
        <f t="shared" si="1"/>
        <v>93.60000000000001</v>
      </c>
    </row>
    <row r="61" spans="1:8" ht="19.5" customHeight="1">
      <c r="A61" s="19">
        <v>3222105</v>
      </c>
      <c r="B61" s="19" t="s">
        <v>196</v>
      </c>
      <c r="C61" s="20">
        <v>1513750</v>
      </c>
      <c r="D61" s="20">
        <v>1517250</v>
      </c>
      <c r="E61" s="20">
        <v>913967.67</v>
      </c>
      <c r="F61" s="20">
        <v>1517250</v>
      </c>
      <c r="G61" s="20">
        <f t="shared" si="0"/>
        <v>0</v>
      </c>
      <c r="H61" s="26">
        <f t="shared" si="1"/>
        <v>100</v>
      </c>
    </row>
    <row r="62" spans="1:8" ht="19.5" customHeight="1">
      <c r="A62" s="19">
        <v>3222106</v>
      </c>
      <c r="B62" s="19" t="s">
        <v>197</v>
      </c>
      <c r="C62" s="20">
        <v>1117500</v>
      </c>
      <c r="D62" s="20">
        <v>1095000</v>
      </c>
      <c r="E62" s="20">
        <v>685471.9</v>
      </c>
      <c r="F62" s="20">
        <v>1121250</v>
      </c>
      <c r="G62" s="20">
        <f t="shared" si="0"/>
        <v>26250</v>
      </c>
      <c r="H62" s="26">
        <f t="shared" si="1"/>
        <v>102.3972602739726</v>
      </c>
    </row>
    <row r="63" spans="1:8" ht="19.5" customHeight="1">
      <c r="A63" s="19">
        <v>3222107</v>
      </c>
      <c r="B63" s="19" t="s">
        <v>49</v>
      </c>
      <c r="C63" s="20">
        <v>25000</v>
      </c>
      <c r="D63" s="20">
        <v>31250</v>
      </c>
      <c r="E63" s="20">
        <v>0</v>
      </c>
      <c r="F63" s="20">
        <v>31250</v>
      </c>
      <c r="G63" s="20">
        <f t="shared" si="0"/>
        <v>0</v>
      </c>
      <c r="H63" s="26">
        <f t="shared" si="1"/>
        <v>100</v>
      </c>
    </row>
    <row r="64" spans="1:8" ht="19.5" customHeight="1">
      <c r="A64" s="19">
        <v>3222108</v>
      </c>
      <c r="B64" s="19" t="s">
        <v>50</v>
      </c>
      <c r="C64" s="20">
        <v>165000</v>
      </c>
      <c r="D64" s="20">
        <v>206250</v>
      </c>
      <c r="E64" s="20">
        <v>152418.51</v>
      </c>
      <c r="F64" s="20">
        <v>206250</v>
      </c>
      <c r="G64" s="20">
        <f t="shared" si="0"/>
        <v>0</v>
      </c>
      <c r="H64" s="26">
        <f t="shared" si="1"/>
        <v>100</v>
      </c>
    </row>
    <row r="65" spans="1:8" ht="19.5" customHeight="1">
      <c r="A65" s="19">
        <v>3222109</v>
      </c>
      <c r="B65" s="19" t="s">
        <v>51</v>
      </c>
      <c r="C65" s="20">
        <v>290000</v>
      </c>
      <c r="D65" s="20">
        <v>290000</v>
      </c>
      <c r="E65" s="20">
        <v>245498.4</v>
      </c>
      <c r="F65" s="20">
        <v>290000</v>
      </c>
      <c r="G65" s="20">
        <f t="shared" si="0"/>
        <v>0</v>
      </c>
      <c r="H65" s="26">
        <f t="shared" si="1"/>
        <v>100</v>
      </c>
    </row>
    <row r="66" spans="1:8" ht="19.5" customHeight="1">
      <c r="A66" s="19">
        <v>3222110</v>
      </c>
      <c r="B66" s="19" t="s">
        <v>198</v>
      </c>
      <c r="C66" s="20">
        <v>300000</v>
      </c>
      <c r="D66" s="20">
        <v>300000</v>
      </c>
      <c r="E66" s="20">
        <v>214440.63</v>
      </c>
      <c r="F66" s="20">
        <v>305000</v>
      </c>
      <c r="G66" s="20">
        <f t="shared" si="0"/>
        <v>5000</v>
      </c>
      <c r="H66" s="26">
        <f t="shared" si="1"/>
        <v>101.66666666666666</v>
      </c>
    </row>
    <row r="67" spans="1:8" ht="19.5" customHeight="1">
      <c r="A67" s="19">
        <v>3222111</v>
      </c>
      <c r="B67" s="19" t="s">
        <v>52</v>
      </c>
      <c r="C67" s="20">
        <v>659638</v>
      </c>
      <c r="D67" s="20">
        <v>661050</v>
      </c>
      <c r="E67" s="20">
        <v>438727.82</v>
      </c>
      <c r="F67" s="20">
        <v>661050</v>
      </c>
      <c r="G67" s="20">
        <f t="shared" si="0"/>
        <v>0</v>
      </c>
      <c r="H67" s="26">
        <f t="shared" si="1"/>
        <v>100</v>
      </c>
    </row>
    <row r="68" spans="1:8" ht="19.5" customHeight="1">
      <c r="A68" s="19">
        <v>3222112</v>
      </c>
      <c r="B68" s="19" t="s">
        <v>145</v>
      </c>
      <c r="C68" s="20">
        <v>0</v>
      </c>
      <c r="D68" s="20">
        <v>70000</v>
      </c>
      <c r="E68" s="20">
        <v>296784</v>
      </c>
      <c r="F68" s="20">
        <v>70000</v>
      </c>
      <c r="G68" s="20">
        <f t="shared" si="0"/>
        <v>0</v>
      </c>
      <c r="H68" s="26">
        <f t="shared" si="1"/>
        <v>100</v>
      </c>
    </row>
    <row r="69" spans="1:8" ht="19.5" customHeight="1">
      <c r="A69" s="19">
        <v>3222120</v>
      </c>
      <c r="B69" s="19" t="s">
        <v>53</v>
      </c>
      <c r="C69" s="20">
        <v>145000</v>
      </c>
      <c r="D69" s="20">
        <v>145000</v>
      </c>
      <c r="E69" s="20">
        <v>142589.91</v>
      </c>
      <c r="F69" s="20">
        <v>145000</v>
      </c>
      <c r="G69" s="20">
        <f t="shared" si="0"/>
        <v>0</v>
      </c>
      <c r="H69" s="26">
        <f t="shared" si="1"/>
        <v>100</v>
      </c>
    </row>
    <row r="70" spans="1:8" ht="19.5" customHeight="1">
      <c r="A70" s="19">
        <v>3222133</v>
      </c>
      <c r="B70" s="19" t="s">
        <v>199</v>
      </c>
      <c r="C70" s="20">
        <v>2428750</v>
      </c>
      <c r="D70" s="20">
        <v>2441250</v>
      </c>
      <c r="E70" s="20">
        <v>2067454.1</v>
      </c>
      <c r="F70" s="20">
        <v>2441250</v>
      </c>
      <c r="G70" s="20">
        <f aca="true" t="shared" si="2" ref="G70:G133">F70-D70</f>
        <v>0</v>
      </c>
      <c r="H70" s="26">
        <f aca="true" t="shared" si="3" ref="H70:H133">F70/D70*100</f>
        <v>100</v>
      </c>
    </row>
    <row r="71" spans="1:8" ht="19.5" customHeight="1">
      <c r="A71" s="19">
        <v>3222135</v>
      </c>
      <c r="B71" s="19" t="s">
        <v>200</v>
      </c>
      <c r="C71" s="20">
        <v>293125</v>
      </c>
      <c r="D71" s="20">
        <v>281250</v>
      </c>
      <c r="E71" s="20">
        <v>126461.05</v>
      </c>
      <c r="F71" s="20">
        <v>262500</v>
      </c>
      <c r="G71" s="20">
        <f t="shared" si="2"/>
        <v>-18750</v>
      </c>
      <c r="H71" s="26">
        <f t="shared" si="3"/>
        <v>93.33333333333333</v>
      </c>
    </row>
    <row r="72" spans="1:8" ht="19.5" customHeight="1">
      <c r="A72" s="19">
        <v>3222137</v>
      </c>
      <c r="B72" s="19" t="s">
        <v>54</v>
      </c>
      <c r="C72" s="20">
        <v>175000</v>
      </c>
      <c r="D72" s="20">
        <v>175000</v>
      </c>
      <c r="E72" s="20">
        <v>68125</v>
      </c>
      <c r="F72" s="20">
        <v>140000</v>
      </c>
      <c r="G72" s="20">
        <f t="shared" si="2"/>
        <v>-35000</v>
      </c>
      <c r="H72" s="26">
        <f t="shared" si="3"/>
        <v>80</v>
      </c>
    </row>
    <row r="73" spans="1:8" ht="19.5" customHeight="1">
      <c r="A73" s="19">
        <v>3222138</v>
      </c>
      <c r="B73" s="19" t="s">
        <v>201</v>
      </c>
      <c r="C73" s="20">
        <v>233500</v>
      </c>
      <c r="D73" s="20">
        <v>234000</v>
      </c>
      <c r="E73" s="20">
        <v>1125</v>
      </c>
      <c r="F73" s="20">
        <v>234000</v>
      </c>
      <c r="G73" s="20">
        <f t="shared" si="2"/>
        <v>0</v>
      </c>
      <c r="H73" s="26">
        <f t="shared" si="3"/>
        <v>100</v>
      </c>
    </row>
    <row r="74" spans="1:8" ht="19.5" customHeight="1">
      <c r="A74" s="19">
        <v>3222139</v>
      </c>
      <c r="B74" s="19" t="s">
        <v>55</v>
      </c>
      <c r="C74" s="20">
        <v>727500</v>
      </c>
      <c r="D74" s="20">
        <v>740000</v>
      </c>
      <c r="E74" s="20">
        <v>597257.16</v>
      </c>
      <c r="F74" s="20">
        <v>740000</v>
      </c>
      <c r="G74" s="20">
        <f t="shared" si="2"/>
        <v>0</v>
      </c>
      <c r="H74" s="26">
        <f t="shared" si="3"/>
        <v>100</v>
      </c>
    </row>
    <row r="75" spans="1:8" ht="19.5" customHeight="1">
      <c r="A75" s="19">
        <v>3222140</v>
      </c>
      <c r="B75" s="19" t="s">
        <v>202</v>
      </c>
      <c r="C75" s="20">
        <v>237500</v>
      </c>
      <c r="D75" s="20">
        <v>237500</v>
      </c>
      <c r="E75" s="20">
        <v>281603.13</v>
      </c>
      <c r="F75" s="20">
        <v>237500</v>
      </c>
      <c r="G75" s="20">
        <f t="shared" si="2"/>
        <v>0</v>
      </c>
      <c r="H75" s="26">
        <f t="shared" si="3"/>
        <v>100</v>
      </c>
    </row>
    <row r="76" spans="1:8" ht="19.5" customHeight="1">
      <c r="A76" s="19">
        <v>3222141</v>
      </c>
      <c r="B76" s="19" t="s">
        <v>47</v>
      </c>
      <c r="C76" s="20">
        <v>396000</v>
      </c>
      <c r="D76" s="20">
        <v>500000</v>
      </c>
      <c r="E76" s="20">
        <v>378807.09</v>
      </c>
      <c r="F76" s="20">
        <v>500000</v>
      </c>
      <c r="G76" s="20">
        <f t="shared" si="2"/>
        <v>0</v>
      </c>
      <c r="H76" s="26">
        <f t="shared" si="3"/>
        <v>100</v>
      </c>
    </row>
    <row r="77" spans="1:8" ht="19.5" customHeight="1">
      <c r="A77" s="35">
        <v>32229</v>
      </c>
      <c r="B77" s="35" t="s">
        <v>56</v>
      </c>
      <c r="C77" s="36">
        <f>C78</f>
        <v>165000</v>
      </c>
      <c r="D77" s="36">
        <f>D78</f>
        <v>270000</v>
      </c>
      <c r="E77" s="36">
        <f>E78</f>
        <v>185739.45</v>
      </c>
      <c r="F77" s="36">
        <f>F78</f>
        <v>270000</v>
      </c>
      <c r="G77" s="36">
        <f t="shared" si="2"/>
        <v>0</v>
      </c>
      <c r="H77" s="42">
        <f t="shared" si="3"/>
        <v>100</v>
      </c>
    </row>
    <row r="78" spans="1:8" ht="19.5" customHeight="1">
      <c r="A78" s="19">
        <v>3222921</v>
      </c>
      <c r="B78" s="19" t="s">
        <v>57</v>
      </c>
      <c r="C78" s="20">
        <v>165000</v>
      </c>
      <c r="D78" s="20">
        <v>270000</v>
      </c>
      <c r="E78" s="20">
        <v>185739.45</v>
      </c>
      <c r="F78" s="20">
        <v>270000</v>
      </c>
      <c r="G78" s="20">
        <f t="shared" si="2"/>
        <v>0</v>
      </c>
      <c r="H78" s="26">
        <f t="shared" si="3"/>
        <v>100</v>
      </c>
    </row>
    <row r="79" spans="1:8" ht="19.5" customHeight="1">
      <c r="A79" s="33">
        <v>3223</v>
      </c>
      <c r="B79" s="33" t="s">
        <v>58</v>
      </c>
      <c r="C79" s="34">
        <f>SUM(C80:C83)</f>
        <v>1897188</v>
      </c>
      <c r="D79" s="34">
        <f>SUM(D80:D83)</f>
        <v>1901250</v>
      </c>
      <c r="E79" s="34">
        <f>SUM(E80:E83)</f>
        <v>1226026</v>
      </c>
      <c r="F79" s="34">
        <f>SUM(F80:F83)</f>
        <v>1901280</v>
      </c>
      <c r="G79" s="34">
        <f t="shared" si="2"/>
        <v>30</v>
      </c>
      <c r="H79" s="41">
        <f t="shared" si="3"/>
        <v>100.00157790927022</v>
      </c>
    </row>
    <row r="80" spans="1:8" ht="19.5" customHeight="1">
      <c r="A80" s="19">
        <v>32231</v>
      </c>
      <c r="B80" s="19" t="s">
        <v>59</v>
      </c>
      <c r="C80" s="20">
        <v>747200</v>
      </c>
      <c r="D80" s="20">
        <v>748800</v>
      </c>
      <c r="E80" s="20">
        <v>678933.74</v>
      </c>
      <c r="F80" s="20">
        <v>748800</v>
      </c>
      <c r="G80" s="20">
        <f t="shared" si="2"/>
        <v>0</v>
      </c>
      <c r="H80" s="26">
        <f t="shared" si="3"/>
        <v>100</v>
      </c>
    </row>
    <row r="81" spans="1:8" ht="19.5" customHeight="1">
      <c r="A81" s="19">
        <v>32232</v>
      </c>
      <c r="B81" s="19" t="s">
        <v>60</v>
      </c>
      <c r="C81" s="20">
        <v>17513</v>
      </c>
      <c r="D81" s="20">
        <v>17550</v>
      </c>
      <c r="E81" s="20">
        <v>10504.97</v>
      </c>
      <c r="F81" s="20">
        <v>17550</v>
      </c>
      <c r="G81" s="20">
        <f t="shared" si="2"/>
        <v>0</v>
      </c>
      <c r="H81" s="26">
        <f t="shared" si="3"/>
        <v>100</v>
      </c>
    </row>
    <row r="82" spans="1:8" ht="19.5" customHeight="1">
      <c r="A82" s="19">
        <v>32233</v>
      </c>
      <c r="B82" s="19" t="s">
        <v>61</v>
      </c>
      <c r="C82" s="20">
        <v>688825</v>
      </c>
      <c r="D82" s="20">
        <v>690300</v>
      </c>
      <c r="E82" s="20">
        <v>288873.57</v>
      </c>
      <c r="F82" s="20">
        <v>690330</v>
      </c>
      <c r="G82" s="20">
        <f t="shared" si="2"/>
        <v>30</v>
      </c>
      <c r="H82" s="26">
        <f t="shared" si="3"/>
        <v>100.00434593654933</v>
      </c>
    </row>
    <row r="83" spans="1:8" ht="19.5" customHeight="1">
      <c r="A83" s="19">
        <v>32234</v>
      </c>
      <c r="B83" s="19" t="s">
        <v>62</v>
      </c>
      <c r="C83" s="20">
        <v>443650</v>
      </c>
      <c r="D83" s="20">
        <v>444600</v>
      </c>
      <c r="E83" s="20">
        <v>247713.72</v>
      </c>
      <c r="F83" s="20">
        <v>444600</v>
      </c>
      <c r="G83" s="20">
        <f t="shared" si="2"/>
        <v>0</v>
      </c>
      <c r="H83" s="26">
        <f t="shared" si="3"/>
        <v>100</v>
      </c>
    </row>
    <row r="84" spans="1:8" ht="19.5" customHeight="1">
      <c r="A84" s="33">
        <v>3224</v>
      </c>
      <c r="B84" s="33" t="s">
        <v>203</v>
      </c>
      <c r="C84" s="34">
        <f>SUM(C85:C87)</f>
        <v>1110000</v>
      </c>
      <c r="D84" s="34">
        <f>SUM(D85:D87)</f>
        <v>1189500</v>
      </c>
      <c r="E84" s="34">
        <f>SUM(E85:E87)</f>
        <v>843259.7899999999</v>
      </c>
      <c r="F84" s="34">
        <f>SUM(F85:F87)</f>
        <v>1345000</v>
      </c>
      <c r="G84" s="34">
        <f t="shared" si="2"/>
        <v>155500</v>
      </c>
      <c r="H84" s="41">
        <f t="shared" si="3"/>
        <v>113.07271963009669</v>
      </c>
    </row>
    <row r="85" spans="1:8" ht="19.5" customHeight="1">
      <c r="A85" s="19">
        <v>32242</v>
      </c>
      <c r="B85" s="19" t="s">
        <v>204</v>
      </c>
      <c r="C85" s="20">
        <v>960000</v>
      </c>
      <c r="D85" s="20">
        <v>1014000</v>
      </c>
      <c r="E85" s="20">
        <v>675176.11</v>
      </c>
      <c r="F85" s="20">
        <v>1170000</v>
      </c>
      <c r="G85" s="20">
        <f t="shared" si="2"/>
        <v>156000</v>
      </c>
      <c r="H85" s="26">
        <f t="shared" si="3"/>
        <v>115.38461538461537</v>
      </c>
    </row>
    <row r="86" spans="1:8" ht="19.5" customHeight="1">
      <c r="A86" s="19">
        <v>32243</v>
      </c>
      <c r="B86" s="19" t="s">
        <v>205</v>
      </c>
      <c r="C86" s="20">
        <v>0</v>
      </c>
      <c r="D86" s="20">
        <v>0</v>
      </c>
      <c r="E86" s="20">
        <v>212.7</v>
      </c>
      <c r="F86" s="20">
        <v>0</v>
      </c>
      <c r="G86" s="20">
        <f t="shared" si="2"/>
        <v>0</v>
      </c>
      <c r="H86" s="26" t="e">
        <f t="shared" si="3"/>
        <v>#DIV/0!</v>
      </c>
    </row>
    <row r="87" spans="1:8" ht="19.5" customHeight="1">
      <c r="A87" s="19">
        <v>32244</v>
      </c>
      <c r="B87" s="19" t="s">
        <v>206</v>
      </c>
      <c r="C87" s="20">
        <v>150000</v>
      </c>
      <c r="D87" s="20">
        <v>175500</v>
      </c>
      <c r="E87" s="20">
        <v>167870.98</v>
      </c>
      <c r="F87" s="20">
        <v>175000</v>
      </c>
      <c r="G87" s="20">
        <f t="shared" si="2"/>
        <v>-500</v>
      </c>
      <c r="H87" s="26">
        <f t="shared" si="3"/>
        <v>99.71509971509973</v>
      </c>
    </row>
    <row r="88" spans="1:8" ht="19.5" customHeight="1">
      <c r="A88" s="33">
        <v>3225</v>
      </c>
      <c r="B88" s="33" t="s">
        <v>63</v>
      </c>
      <c r="C88" s="34">
        <f>SUM(C89:C90)</f>
        <v>225025</v>
      </c>
      <c r="D88" s="34">
        <f>SUM(D89:D90)</f>
        <v>225100</v>
      </c>
      <c r="E88" s="34">
        <f>SUM(E89:E90)</f>
        <v>22446.19</v>
      </c>
      <c r="F88" s="34">
        <f>SUM(F89:F90)</f>
        <v>225100</v>
      </c>
      <c r="G88" s="34">
        <f t="shared" si="2"/>
        <v>0</v>
      </c>
      <c r="H88" s="41">
        <f t="shared" si="3"/>
        <v>100</v>
      </c>
    </row>
    <row r="89" spans="1:8" ht="19.5" customHeight="1">
      <c r="A89" s="19">
        <v>32251</v>
      </c>
      <c r="B89" s="19" t="s">
        <v>64</v>
      </c>
      <c r="C89" s="20">
        <v>190000</v>
      </c>
      <c r="D89" s="20">
        <v>190000</v>
      </c>
      <c r="E89" s="20">
        <v>22446.19</v>
      </c>
      <c r="F89" s="20">
        <v>190000</v>
      </c>
      <c r="G89" s="20">
        <f t="shared" si="2"/>
        <v>0</v>
      </c>
      <c r="H89" s="26">
        <f t="shared" si="3"/>
        <v>100</v>
      </c>
    </row>
    <row r="90" spans="1:8" ht="19.5" customHeight="1">
      <c r="A90" s="19">
        <v>32252</v>
      </c>
      <c r="B90" s="19" t="s">
        <v>65</v>
      </c>
      <c r="C90" s="20">
        <v>35025</v>
      </c>
      <c r="D90" s="20">
        <v>35100</v>
      </c>
      <c r="E90" s="20">
        <v>0</v>
      </c>
      <c r="F90" s="20">
        <v>35100</v>
      </c>
      <c r="G90" s="20">
        <f t="shared" si="2"/>
        <v>0</v>
      </c>
      <c r="H90" s="26">
        <f t="shared" si="3"/>
        <v>100</v>
      </c>
    </row>
    <row r="91" spans="1:8" ht="19.5" customHeight="1">
      <c r="A91" s="33">
        <v>3227</v>
      </c>
      <c r="B91" s="33" t="s">
        <v>66</v>
      </c>
      <c r="C91" s="34">
        <f>C92</f>
        <v>300000</v>
      </c>
      <c r="D91" s="34">
        <f>D92</f>
        <v>300000</v>
      </c>
      <c r="E91" s="34">
        <f>E92</f>
        <v>28705.61</v>
      </c>
      <c r="F91" s="34">
        <f>F92</f>
        <v>351000</v>
      </c>
      <c r="G91" s="34">
        <f t="shared" si="2"/>
        <v>51000</v>
      </c>
      <c r="H91" s="41">
        <f t="shared" si="3"/>
        <v>117</v>
      </c>
    </row>
    <row r="92" spans="1:8" ht="19.5" customHeight="1">
      <c r="A92" s="19">
        <v>32271</v>
      </c>
      <c r="B92" s="19" t="s">
        <v>66</v>
      </c>
      <c r="C92" s="20">
        <v>300000</v>
      </c>
      <c r="D92" s="20">
        <v>300000</v>
      </c>
      <c r="E92" s="20">
        <v>28705.61</v>
      </c>
      <c r="F92" s="20">
        <v>351000</v>
      </c>
      <c r="G92" s="20">
        <f t="shared" si="2"/>
        <v>51000</v>
      </c>
      <c r="H92" s="26">
        <f t="shared" si="3"/>
        <v>117</v>
      </c>
    </row>
    <row r="93" spans="1:8" ht="19.5" customHeight="1">
      <c r="A93" s="31">
        <v>323</v>
      </c>
      <c r="B93" s="31" t="s">
        <v>67</v>
      </c>
      <c r="C93" s="32">
        <f>C94+C98+C111+C113+C123+C127+C134+C147+C151</f>
        <v>12040671</v>
      </c>
      <c r="D93" s="32">
        <f>D94+D98+D111+D113+D123+D127+D134+D147+D151</f>
        <v>13069130</v>
      </c>
      <c r="E93" s="32">
        <f>E94+E98+E111+E113+E123+E127+E134+E147+E151</f>
        <v>9884730.04</v>
      </c>
      <c r="F93" s="32">
        <f>F94+F98+F111+F113+F123+F127+F134+F147+F151</f>
        <v>13582920</v>
      </c>
      <c r="G93" s="32">
        <f t="shared" si="2"/>
        <v>513790</v>
      </c>
      <c r="H93" s="40">
        <f t="shared" si="3"/>
        <v>103.93132519150087</v>
      </c>
    </row>
    <row r="94" spans="1:8" ht="19.5" customHeight="1">
      <c r="A94" s="33">
        <v>3231</v>
      </c>
      <c r="B94" s="33" t="s">
        <v>68</v>
      </c>
      <c r="C94" s="34">
        <f>SUM(C95:C97)</f>
        <v>1235600</v>
      </c>
      <c r="D94" s="34">
        <f>SUM(D95:D97)</f>
        <v>1322210</v>
      </c>
      <c r="E94" s="34">
        <f>SUM(E95:E97)</f>
        <v>956830.2</v>
      </c>
      <c r="F94" s="34">
        <f>SUM(F95:F97)</f>
        <v>1348510</v>
      </c>
      <c r="G94" s="34">
        <f t="shared" si="2"/>
        <v>26300</v>
      </c>
      <c r="H94" s="41">
        <f t="shared" si="3"/>
        <v>101.98909401683545</v>
      </c>
    </row>
    <row r="95" spans="1:8" ht="19.5" customHeight="1">
      <c r="A95" s="19">
        <v>32311</v>
      </c>
      <c r="B95" s="19" t="s">
        <v>69</v>
      </c>
      <c r="C95" s="20">
        <v>840600</v>
      </c>
      <c r="D95" s="20">
        <v>842400</v>
      </c>
      <c r="E95" s="20">
        <v>688035.86</v>
      </c>
      <c r="F95" s="20">
        <v>878700</v>
      </c>
      <c r="G95" s="20">
        <f t="shared" si="2"/>
        <v>36300</v>
      </c>
      <c r="H95" s="26">
        <f t="shared" si="3"/>
        <v>104.3091168091168</v>
      </c>
    </row>
    <row r="96" spans="1:8" ht="19.5" customHeight="1">
      <c r="A96" s="19">
        <v>32313</v>
      </c>
      <c r="B96" s="19" t="s">
        <v>207</v>
      </c>
      <c r="C96" s="20">
        <v>375000</v>
      </c>
      <c r="D96" s="20">
        <v>459810</v>
      </c>
      <c r="E96" s="20">
        <v>263531.26</v>
      </c>
      <c r="F96" s="20">
        <v>459810</v>
      </c>
      <c r="G96" s="20">
        <f t="shared" si="2"/>
        <v>0</v>
      </c>
      <c r="H96" s="26">
        <f t="shared" si="3"/>
        <v>100</v>
      </c>
    </row>
    <row r="97" spans="1:8" ht="19.5" customHeight="1">
      <c r="A97" s="19">
        <v>32314</v>
      </c>
      <c r="B97" s="19" t="s">
        <v>70</v>
      </c>
      <c r="C97" s="20">
        <v>20000</v>
      </c>
      <c r="D97" s="20">
        <v>20000</v>
      </c>
      <c r="E97" s="20">
        <v>5263.08</v>
      </c>
      <c r="F97" s="20">
        <v>10000</v>
      </c>
      <c r="G97" s="20">
        <f t="shared" si="2"/>
        <v>-10000</v>
      </c>
      <c r="H97" s="26">
        <f t="shared" si="3"/>
        <v>50</v>
      </c>
    </row>
    <row r="98" spans="1:8" ht="19.5" customHeight="1">
      <c r="A98" s="33">
        <v>3232</v>
      </c>
      <c r="B98" s="33" t="s">
        <v>71</v>
      </c>
      <c r="C98" s="34">
        <f>C99+C103+C106+C109</f>
        <v>2172390</v>
      </c>
      <c r="D98" s="34">
        <f>D99+D103+D106+D109</f>
        <v>2593340</v>
      </c>
      <c r="E98" s="34">
        <f>E99+E103+E106+E109</f>
        <v>1887437.3499999999</v>
      </c>
      <c r="F98" s="34">
        <f>F99+F103+F106+F109</f>
        <v>2372210</v>
      </c>
      <c r="G98" s="34">
        <f t="shared" si="2"/>
        <v>-221130</v>
      </c>
      <c r="H98" s="41">
        <f t="shared" si="3"/>
        <v>91.47315816668852</v>
      </c>
    </row>
    <row r="99" spans="1:8" ht="19.5" customHeight="1">
      <c r="A99" s="35">
        <v>32321</v>
      </c>
      <c r="B99" s="35" t="s">
        <v>208</v>
      </c>
      <c r="C99" s="36">
        <f>SUM(C100:C102)</f>
        <v>186800</v>
      </c>
      <c r="D99" s="36">
        <f>SUM(D100:D102)</f>
        <v>329940</v>
      </c>
      <c r="E99" s="36">
        <f>SUM(E100:E102)</f>
        <v>417453.22</v>
      </c>
      <c r="F99" s="36">
        <f>SUM(F100:F102)</f>
        <v>187200</v>
      </c>
      <c r="G99" s="36">
        <f t="shared" si="2"/>
        <v>-142740</v>
      </c>
      <c r="H99" s="42">
        <f t="shared" si="3"/>
        <v>56.73758865248227</v>
      </c>
    </row>
    <row r="100" spans="1:8" ht="19.5" customHeight="1">
      <c r="A100" s="19">
        <v>323210</v>
      </c>
      <c r="B100" s="19" t="s">
        <v>209</v>
      </c>
      <c r="C100" s="20">
        <v>186800</v>
      </c>
      <c r="D100" s="20">
        <v>200000</v>
      </c>
      <c r="E100" s="20">
        <v>239572.55</v>
      </c>
      <c r="F100" s="20">
        <v>187200</v>
      </c>
      <c r="G100" s="20">
        <f t="shared" si="2"/>
        <v>-12800</v>
      </c>
      <c r="H100" s="26">
        <f t="shared" si="3"/>
        <v>93.60000000000001</v>
      </c>
    </row>
    <row r="101" spans="1:8" ht="19.5" customHeight="1">
      <c r="A101" s="19">
        <v>3232101</v>
      </c>
      <c r="B101" s="19" t="s">
        <v>210</v>
      </c>
      <c r="C101" s="20">
        <v>0</v>
      </c>
      <c r="D101" s="20">
        <v>0</v>
      </c>
      <c r="E101" s="20">
        <v>15573</v>
      </c>
      <c r="F101" s="20">
        <v>0</v>
      </c>
      <c r="G101" s="20">
        <f t="shared" si="2"/>
        <v>0</v>
      </c>
      <c r="H101" s="26" t="e">
        <f t="shared" si="3"/>
        <v>#DIV/0!</v>
      </c>
    </row>
    <row r="102" spans="1:8" ht="19.5" customHeight="1">
      <c r="A102" s="19">
        <v>323211</v>
      </c>
      <c r="B102" s="19" t="s">
        <v>211</v>
      </c>
      <c r="C102" s="20">
        <v>0</v>
      </c>
      <c r="D102" s="20">
        <v>129940</v>
      </c>
      <c r="E102" s="20">
        <v>162307.67</v>
      </c>
      <c r="F102" s="20">
        <v>0</v>
      </c>
      <c r="G102" s="20">
        <f t="shared" si="2"/>
        <v>-129940</v>
      </c>
      <c r="H102" s="26">
        <f t="shared" si="3"/>
        <v>0</v>
      </c>
    </row>
    <row r="103" spans="1:8" ht="19.5" customHeight="1">
      <c r="A103" s="35">
        <v>32322</v>
      </c>
      <c r="B103" s="35" t="s">
        <v>212</v>
      </c>
      <c r="C103" s="36">
        <f>SUM(C104:C105)</f>
        <v>1763240</v>
      </c>
      <c r="D103" s="36">
        <f>SUM(D104:D105)</f>
        <v>1915910</v>
      </c>
      <c r="E103" s="36">
        <f>SUM(E104:E105)</f>
        <v>1123752.24</v>
      </c>
      <c r="F103" s="36">
        <f>SUM(F104:F105)</f>
        <v>1869110</v>
      </c>
      <c r="G103" s="36">
        <f t="shared" si="2"/>
        <v>-46800</v>
      </c>
      <c r="H103" s="42">
        <f t="shared" si="3"/>
        <v>97.55729653271813</v>
      </c>
    </row>
    <row r="104" spans="1:8" ht="19.5" customHeight="1">
      <c r="A104" s="19">
        <v>323220</v>
      </c>
      <c r="B104" s="19" t="s">
        <v>213</v>
      </c>
      <c r="C104" s="20">
        <v>1564840</v>
      </c>
      <c r="D104" s="20">
        <v>1717510</v>
      </c>
      <c r="E104" s="20">
        <v>1040277.12</v>
      </c>
      <c r="F104" s="20">
        <v>1719110</v>
      </c>
      <c r="G104" s="20">
        <f t="shared" si="2"/>
        <v>1600</v>
      </c>
      <c r="H104" s="26">
        <f t="shared" si="3"/>
        <v>100.09315811843891</v>
      </c>
    </row>
    <row r="105" spans="1:8" ht="19.5" customHeight="1">
      <c r="A105" s="19">
        <v>323222</v>
      </c>
      <c r="B105" s="19" t="s">
        <v>214</v>
      </c>
      <c r="C105" s="20">
        <v>198400</v>
      </c>
      <c r="D105" s="20">
        <v>198400</v>
      </c>
      <c r="E105" s="20">
        <v>83475.12</v>
      </c>
      <c r="F105" s="20">
        <v>150000</v>
      </c>
      <c r="G105" s="20">
        <f t="shared" si="2"/>
        <v>-48400</v>
      </c>
      <c r="H105" s="26">
        <f t="shared" si="3"/>
        <v>75.60483870967742</v>
      </c>
    </row>
    <row r="106" spans="1:8" ht="19.5" customHeight="1">
      <c r="A106" s="35">
        <v>32323</v>
      </c>
      <c r="B106" s="35" t="s">
        <v>215</v>
      </c>
      <c r="C106" s="36">
        <f>SUM(C107:C108)</f>
        <v>222350</v>
      </c>
      <c r="D106" s="36">
        <f>SUM(D107:D108)</f>
        <v>315900</v>
      </c>
      <c r="E106" s="36">
        <f>SUM(E107:E108)</f>
        <v>334336.24</v>
      </c>
      <c r="F106" s="36">
        <f>SUM(F107:F108)</f>
        <v>315900</v>
      </c>
      <c r="G106" s="36">
        <f t="shared" si="2"/>
        <v>0</v>
      </c>
      <c r="H106" s="42">
        <f t="shared" si="3"/>
        <v>100</v>
      </c>
    </row>
    <row r="107" spans="1:8" ht="19.5" customHeight="1">
      <c r="A107" s="19">
        <v>323230</v>
      </c>
      <c r="B107" s="19" t="s">
        <v>216</v>
      </c>
      <c r="C107" s="20">
        <v>199000</v>
      </c>
      <c r="D107" s="20">
        <v>292500</v>
      </c>
      <c r="E107" s="20">
        <v>314005.23</v>
      </c>
      <c r="F107" s="20">
        <v>292500</v>
      </c>
      <c r="G107" s="20">
        <f t="shared" si="2"/>
        <v>0</v>
      </c>
      <c r="H107" s="26">
        <f t="shared" si="3"/>
        <v>100</v>
      </c>
    </row>
    <row r="108" spans="1:8" ht="19.5" customHeight="1">
      <c r="A108" s="19">
        <v>323231</v>
      </c>
      <c r="B108" s="19" t="s">
        <v>217</v>
      </c>
      <c r="C108" s="20">
        <v>23350</v>
      </c>
      <c r="D108" s="20">
        <v>23400</v>
      </c>
      <c r="E108" s="20">
        <v>20331.01</v>
      </c>
      <c r="F108" s="20">
        <v>23400</v>
      </c>
      <c r="G108" s="20">
        <f t="shared" si="2"/>
        <v>0</v>
      </c>
      <c r="H108" s="26">
        <f t="shared" si="3"/>
        <v>100</v>
      </c>
    </row>
    <row r="109" spans="1:8" ht="19.5" customHeight="1">
      <c r="A109" s="35">
        <v>32329</v>
      </c>
      <c r="B109" s="35" t="s">
        <v>153</v>
      </c>
      <c r="C109" s="36">
        <f>SUM(C110:C110)</f>
        <v>0</v>
      </c>
      <c r="D109" s="36">
        <f>SUM(D110:D110)</f>
        <v>31590</v>
      </c>
      <c r="E109" s="36">
        <f>SUM(E110:E110)</f>
        <v>11895.65</v>
      </c>
      <c r="F109" s="36">
        <f>SUM(F110:F110)</f>
        <v>0</v>
      </c>
      <c r="G109" s="36">
        <f t="shared" si="2"/>
        <v>-31590</v>
      </c>
      <c r="H109" s="42">
        <f t="shared" si="3"/>
        <v>0</v>
      </c>
    </row>
    <row r="110" spans="1:8" ht="19.5" customHeight="1">
      <c r="A110" s="19">
        <v>323290</v>
      </c>
      <c r="B110" s="19" t="s">
        <v>218</v>
      </c>
      <c r="C110" s="20">
        <v>0</v>
      </c>
      <c r="D110" s="20">
        <v>31590</v>
      </c>
      <c r="E110" s="20">
        <v>11895.65</v>
      </c>
      <c r="F110" s="20">
        <v>0</v>
      </c>
      <c r="G110" s="20">
        <f t="shared" si="2"/>
        <v>-31590</v>
      </c>
      <c r="H110" s="26">
        <f t="shared" si="3"/>
        <v>0</v>
      </c>
    </row>
    <row r="111" spans="1:8" ht="19.5" customHeight="1">
      <c r="A111" s="33">
        <v>3233</v>
      </c>
      <c r="B111" s="33" t="s">
        <v>72</v>
      </c>
      <c r="C111" s="34">
        <f>SUM(C112:C112)</f>
        <v>350250</v>
      </c>
      <c r="D111" s="34">
        <f>SUM(D112:D112)</f>
        <v>444600</v>
      </c>
      <c r="E111" s="34">
        <f>SUM(E112:E112)</f>
        <v>184766.63</v>
      </c>
      <c r="F111" s="34">
        <f>SUM(F112:F112)</f>
        <v>234000</v>
      </c>
      <c r="G111" s="34">
        <f t="shared" si="2"/>
        <v>-210600</v>
      </c>
      <c r="H111" s="41">
        <f t="shared" si="3"/>
        <v>52.63157894736842</v>
      </c>
    </row>
    <row r="112" spans="1:8" ht="19.5" customHeight="1">
      <c r="A112" s="19">
        <v>32339</v>
      </c>
      <c r="B112" s="19" t="s">
        <v>126</v>
      </c>
      <c r="C112" s="20">
        <v>350250</v>
      </c>
      <c r="D112" s="20">
        <v>444600</v>
      </c>
      <c r="E112" s="20">
        <v>184766.63</v>
      </c>
      <c r="F112" s="20">
        <v>234000</v>
      </c>
      <c r="G112" s="20">
        <f t="shared" si="2"/>
        <v>-210600</v>
      </c>
      <c r="H112" s="26">
        <f t="shared" si="3"/>
        <v>52.63157894736842</v>
      </c>
    </row>
    <row r="113" spans="1:8" ht="19.5" customHeight="1">
      <c r="A113" s="33">
        <v>3234</v>
      </c>
      <c r="B113" s="33" t="s">
        <v>73</v>
      </c>
      <c r="C113" s="34">
        <f>SUM(C114:C118)</f>
        <v>2165100</v>
      </c>
      <c r="D113" s="34">
        <f>SUM(D114:D118)</f>
        <v>2165400</v>
      </c>
      <c r="E113" s="34">
        <f>SUM(E114:E118)</f>
        <v>1768521.77</v>
      </c>
      <c r="F113" s="34">
        <f>SUM(F114:F118)</f>
        <v>2185400</v>
      </c>
      <c r="G113" s="34">
        <f t="shared" si="2"/>
        <v>20000</v>
      </c>
      <c r="H113" s="41">
        <f t="shared" si="3"/>
        <v>100.92361688371663</v>
      </c>
    </row>
    <row r="114" spans="1:8" ht="19.5" customHeight="1">
      <c r="A114" s="19">
        <v>32341</v>
      </c>
      <c r="B114" s="19" t="s">
        <v>74</v>
      </c>
      <c r="C114" s="20">
        <v>200000</v>
      </c>
      <c r="D114" s="20">
        <v>200000</v>
      </c>
      <c r="E114" s="20">
        <v>198741.47</v>
      </c>
      <c r="F114" s="20">
        <v>220000</v>
      </c>
      <c r="G114" s="20">
        <f t="shared" si="2"/>
        <v>20000</v>
      </c>
      <c r="H114" s="26">
        <f t="shared" si="3"/>
        <v>110.00000000000001</v>
      </c>
    </row>
    <row r="115" spans="1:8" ht="19.5" customHeight="1">
      <c r="A115" s="19">
        <v>32342</v>
      </c>
      <c r="B115" s="19" t="s">
        <v>75</v>
      </c>
      <c r="C115" s="20">
        <v>600000</v>
      </c>
      <c r="D115" s="20">
        <v>600000</v>
      </c>
      <c r="E115" s="20">
        <v>455311.7</v>
      </c>
      <c r="F115" s="20">
        <v>600000</v>
      </c>
      <c r="G115" s="20">
        <f t="shared" si="2"/>
        <v>0</v>
      </c>
      <c r="H115" s="26">
        <f t="shared" si="3"/>
        <v>100</v>
      </c>
    </row>
    <row r="116" spans="1:8" ht="19.5" customHeight="1">
      <c r="A116" s="19">
        <v>32344</v>
      </c>
      <c r="B116" s="19" t="s">
        <v>76</v>
      </c>
      <c r="C116" s="20">
        <v>23350</v>
      </c>
      <c r="D116" s="20">
        <v>23400</v>
      </c>
      <c r="E116" s="20">
        <v>13887.9</v>
      </c>
      <c r="F116" s="20">
        <v>23400</v>
      </c>
      <c r="G116" s="20">
        <f t="shared" si="2"/>
        <v>0</v>
      </c>
      <c r="H116" s="26">
        <f t="shared" si="3"/>
        <v>100</v>
      </c>
    </row>
    <row r="117" spans="1:8" ht="19.5" customHeight="1">
      <c r="A117" s="19">
        <v>32347</v>
      </c>
      <c r="B117" s="19" t="s">
        <v>77</v>
      </c>
      <c r="C117" s="20">
        <v>10000</v>
      </c>
      <c r="D117" s="20">
        <v>10000</v>
      </c>
      <c r="E117" s="20">
        <v>11476.65</v>
      </c>
      <c r="F117" s="20">
        <v>10000</v>
      </c>
      <c r="G117" s="20">
        <f t="shared" si="2"/>
        <v>0</v>
      </c>
      <c r="H117" s="26">
        <f t="shared" si="3"/>
        <v>100</v>
      </c>
    </row>
    <row r="118" spans="1:8" ht="19.5" customHeight="1">
      <c r="A118" s="35">
        <v>32349</v>
      </c>
      <c r="B118" s="35" t="s">
        <v>219</v>
      </c>
      <c r="C118" s="36">
        <f>SUM(C119:C122)</f>
        <v>1331750</v>
      </c>
      <c r="D118" s="36">
        <f>SUM(D119:D122)</f>
        <v>1332000</v>
      </c>
      <c r="E118" s="36">
        <f>SUM(E119:E122)</f>
        <v>1089104.05</v>
      </c>
      <c r="F118" s="36">
        <f>SUM(F119:F122)</f>
        <v>1332000</v>
      </c>
      <c r="G118" s="36">
        <f t="shared" si="2"/>
        <v>0</v>
      </c>
      <c r="H118" s="42">
        <f t="shared" si="3"/>
        <v>100</v>
      </c>
    </row>
    <row r="119" spans="1:8" ht="19.5" customHeight="1">
      <c r="A119" s="19">
        <v>323490</v>
      </c>
      <c r="B119" s="19" t="s">
        <v>220</v>
      </c>
      <c r="C119" s="3">
        <v>1200000</v>
      </c>
      <c r="D119" s="3">
        <v>1200000</v>
      </c>
      <c r="E119" s="20">
        <v>1018999.12</v>
      </c>
      <c r="F119" s="20">
        <v>1200000</v>
      </c>
      <c r="G119" s="20">
        <f t="shared" si="2"/>
        <v>0</v>
      </c>
      <c r="H119" s="26">
        <f t="shared" si="3"/>
        <v>100</v>
      </c>
    </row>
    <row r="120" spans="1:8" ht="19.5" customHeight="1">
      <c r="A120" s="19">
        <v>323492</v>
      </c>
      <c r="B120" s="19" t="s">
        <v>221</v>
      </c>
      <c r="C120" s="3">
        <v>116750</v>
      </c>
      <c r="D120" s="3">
        <v>117000</v>
      </c>
      <c r="E120" s="20">
        <v>54888.09</v>
      </c>
      <c r="F120" s="20">
        <v>117000</v>
      </c>
      <c r="G120" s="20">
        <f t="shared" si="2"/>
        <v>0</v>
      </c>
      <c r="H120" s="26">
        <f t="shared" si="3"/>
        <v>100</v>
      </c>
    </row>
    <row r="121" spans="1:8" ht="19.5" customHeight="1">
      <c r="A121" s="19">
        <v>323493</v>
      </c>
      <c r="B121" s="19" t="s">
        <v>222</v>
      </c>
      <c r="C121" s="3">
        <v>15000</v>
      </c>
      <c r="D121" s="3">
        <v>15000</v>
      </c>
      <c r="E121" s="20">
        <v>10846.56</v>
      </c>
      <c r="F121" s="20">
        <v>15000</v>
      </c>
      <c r="G121" s="20">
        <f t="shared" si="2"/>
        <v>0</v>
      </c>
      <c r="H121" s="26">
        <f t="shared" si="3"/>
        <v>100</v>
      </c>
    </row>
    <row r="122" spans="1:8" ht="19.5" customHeight="1">
      <c r="A122" s="19">
        <v>323495</v>
      </c>
      <c r="B122" s="19" t="s">
        <v>223</v>
      </c>
      <c r="C122" s="20">
        <v>0</v>
      </c>
      <c r="D122" s="20">
        <v>0</v>
      </c>
      <c r="E122" s="20">
        <v>4370.28</v>
      </c>
      <c r="F122" s="20">
        <v>0</v>
      </c>
      <c r="G122" s="20">
        <f t="shared" si="2"/>
        <v>0</v>
      </c>
      <c r="H122" s="26" t="e">
        <f t="shared" si="3"/>
        <v>#DIV/0!</v>
      </c>
    </row>
    <row r="123" spans="1:8" ht="19.5" customHeight="1">
      <c r="A123" s="33">
        <v>3235</v>
      </c>
      <c r="B123" s="33" t="s">
        <v>110</v>
      </c>
      <c r="C123" s="34">
        <f>SUM(C124:C126)</f>
        <v>291875</v>
      </c>
      <c r="D123" s="34">
        <f>SUM(D124:D126)</f>
        <v>274950</v>
      </c>
      <c r="E123" s="34">
        <f>SUM(E124:E126)</f>
        <v>335183.8</v>
      </c>
      <c r="F123" s="34">
        <f>SUM(F124:F126)</f>
        <v>274950</v>
      </c>
      <c r="G123" s="34">
        <f t="shared" si="2"/>
        <v>0</v>
      </c>
      <c r="H123" s="41">
        <f t="shared" si="3"/>
        <v>100</v>
      </c>
    </row>
    <row r="124" spans="1:8" ht="19.5" customHeight="1">
      <c r="A124" s="19">
        <v>32353</v>
      </c>
      <c r="B124" s="19" t="s">
        <v>224</v>
      </c>
      <c r="C124" s="3">
        <v>291875</v>
      </c>
      <c r="D124" s="3">
        <v>152100</v>
      </c>
      <c r="E124" s="20">
        <v>143859.55</v>
      </c>
      <c r="F124" s="20">
        <v>152100</v>
      </c>
      <c r="G124" s="20">
        <f t="shared" si="2"/>
        <v>0</v>
      </c>
      <c r="H124" s="26">
        <f t="shared" si="3"/>
        <v>100</v>
      </c>
    </row>
    <row r="125" spans="1:8" ht="19.5" customHeight="1">
      <c r="A125" s="19">
        <v>32354</v>
      </c>
      <c r="B125" s="19" t="s">
        <v>128</v>
      </c>
      <c r="C125" s="20">
        <v>0</v>
      </c>
      <c r="D125" s="20">
        <v>0</v>
      </c>
      <c r="E125" s="20">
        <v>46066.87</v>
      </c>
      <c r="F125" s="20">
        <v>0</v>
      </c>
      <c r="G125" s="20">
        <f t="shared" si="2"/>
        <v>0</v>
      </c>
      <c r="H125" s="26" t="e">
        <f t="shared" si="3"/>
        <v>#DIV/0!</v>
      </c>
    </row>
    <row r="126" spans="1:8" ht="19.5" customHeight="1">
      <c r="A126" s="19">
        <v>32359</v>
      </c>
      <c r="B126" s="19" t="s">
        <v>151</v>
      </c>
      <c r="C126" s="3">
        <v>0</v>
      </c>
      <c r="D126" s="3">
        <v>122850</v>
      </c>
      <c r="E126" s="20">
        <v>145257.38</v>
      </c>
      <c r="F126" s="20">
        <v>122850</v>
      </c>
      <c r="G126" s="20">
        <f t="shared" si="2"/>
        <v>0</v>
      </c>
      <c r="H126" s="26">
        <f t="shared" si="3"/>
        <v>100</v>
      </c>
    </row>
    <row r="127" spans="1:8" ht="19.5" customHeight="1">
      <c r="A127" s="33">
        <v>3236</v>
      </c>
      <c r="B127" s="33" t="s">
        <v>78</v>
      </c>
      <c r="C127" s="34">
        <f>C128+C129+C132</f>
        <v>1687500</v>
      </c>
      <c r="D127" s="34">
        <f>D128+D129+D132</f>
        <v>1927200</v>
      </c>
      <c r="E127" s="34">
        <f>E128+E129+E132</f>
        <v>1625482.04</v>
      </c>
      <c r="F127" s="34">
        <f>F128+F129+F132</f>
        <v>2907700</v>
      </c>
      <c r="G127" s="34">
        <f t="shared" si="2"/>
        <v>980500</v>
      </c>
      <c r="H127" s="41">
        <f t="shared" si="3"/>
        <v>150.87691988376918</v>
      </c>
    </row>
    <row r="128" spans="1:8" ht="19.5" customHeight="1">
      <c r="A128" s="35">
        <v>32361</v>
      </c>
      <c r="B128" s="35" t="s">
        <v>225</v>
      </c>
      <c r="C128" s="36">
        <v>0</v>
      </c>
      <c r="D128" s="36">
        <v>239700</v>
      </c>
      <c r="E128" s="36">
        <v>23735</v>
      </c>
      <c r="F128" s="36">
        <v>222300</v>
      </c>
      <c r="G128" s="36">
        <f t="shared" si="2"/>
        <v>-17400</v>
      </c>
      <c r="H128" s="42">
        <f t="shared" si="3"/>
        <v>92.74092615769712</v>
      </c>
    </row>
    <row r="129" spans="1:8" ht="19.5" customHeight="1">
      <c r="A129" s="35">
        <v>32363</v>
      </c>
      <c r="B129" s="35" t="s">
        <v>79</v>
      </c>
      <c r="C129" s="36">
        <f>SUM(C130:C131)</f>
        <v>1375000</v>
      </c>
      <c r="D129" s="36">
        <f>SUM(D130:D131)</f>
        <v>1375000</v>
      </c>
      <c r="E129" s="36">
        <f>SUM(E130:E131)</f>
        <v>1430997.04</v>
      </c>
      <c r="F129" s="36">
        <f>SUM(F130:F131)</f>
        <v>2372900</v>
      </c>
      <c r="G129" s="36">
        <f t="shared" si="2"/>
        <v>997900</v>
      </c>
      <c r="H129" s="42">
        <f t="shared" si="3"/>
        <v>172.57454545454544</v>
      </c>
    </row>
    <row r="130" spans="1:8" ht="19.5" customHeight="1">
      <c r="A130" s="19">
        <v>323630</v>
      </c>
      <c r="B130" s="19" t="s">
        <v>80</v>
      </c>
      <c r="C130" s="20">
        <v>1250000</v>
      </c>
      <c r="D130" s="20">
        <v>1250000</v>
      </c>
      <c r="E130" s="20">
        <v>1304957</v>
      </c>
      <c r="F130" s="20">
        <v>2247900</v>
      </c>
      <c r="G130" s="20">
        <f t="shared" si="2"/>
        <v>997900</v>
      </c>
      <c r="H130" s="26">
        <f t="shared" si="3"/>
        <v>179.832</v>
      </c>
    </row>
    <row r="131" spans="1:8" ht="19.5" customHeight="1">
      <c r="A131" s="19">
        <v>323631</v>
      </c>
      <c r="B131" s="19" t="s">
        <v>81</v>
      </c>
      <c r="C131" s="20">
        <v>125000</v>
      </c>
      <c r="D131" s="20">
        <v>125000</v>
      </c>
      <c r="E131" s="20">
        <v>126040.04</v>
      </c>
      <c r="F131" s="20">
        <v>125000</v>
      </c>
      <c r="G131" s="20">
        <f t="shared" si="2"/>
        <v>0</v>
      </c>
      <c r="H131" s="26">
        <f t="shared" si="3"/>
        <v>100</v>
      </c>
    </row>
    <row r="132" spans="1:8" ht="19.5" customHeight="1">
      <c r="A132" s="35">
        <v>32369</v>
      </c>
      <c r="B132" s="35" t="s">
        <v>226</v>
      </c>
      <c r="C132" s="36">
        <f>C133</f>
        <v>312500</v>
      </c>
      <c r="D132" s="36">
        <f>D133</f>
        <v>312500</v>
      </c>
      <c r="E132" s="36">
        <f>E133</f>
        <v>170750</v>
      </c>
      <c r="F132" s="36">
        <f>F133</f>
        <v>312500</v>
      </c>
      <c r="G132" s="36">
        <f t="shared" si="2"/>
        <v>0</v>
      </c>
      <c r="H132" s="42">
        <f t="shared" si="3"/>
        <v>100</v>
      </c>
    </row>
    <row r="133" spans="1:8" ht="19.5" customHeight="1">
      <c r="A133" s="19">
        <v>323691</v>
      </c>
      <c r="B133" s="19" t="s">
        <v>82</v>
      </c>
      <c r="C133" s="20">
        <v>312500</v>
      </c>
      <c r="D133" s="20">
        <v>312500</v>
      </c>
      <c r="E133" s="20">
        <v>170750</v>
      </c>
      <c r="F133" s="20">
        <v>312500</v>
      </c>
      <c r="G133" s="20">
        <f t="shared" si="2"/>
        <v>0</v>
      </c>
      <c r="H133" s="26">
        <f t="shared" si="3"/>
        <v>100</v>
      </c>
    </row>
    <row r="134" spans="1:8" ht="19.5" customHeight="1">
      <c r="A134" s="33">
        <v>3237</v>
      </c>
      <c r="B134" s="33" t="s">
        <v>83</v>
      </c>
      <c r="C134" s="34">
        <f>SUM(C135:C139)</f>
        <v>970225</v>
      </c>
      <c r="D134" s="34">
        <f>SUM(D135:D139)</f>
        <v>1010510</v>
      </c>
      <c r="E134" s="34">
        <f>SUM(E135:E139)</f>
        <v>531836.02</v>
      </c>
      <c r="F134" s="34">
        <f>SUM(F135:F139)</f>
        <v>987900</v>
      </c>
      <c r="G134" s="34">
        <f aca="true" t="shared" si="4" ref="G134:G194">F134-D134</f>
        <v>-22610</v>
      </c>
      <c r="H134" s="41">
        <f aca="true" t="shared" si="5" ref="H134:H194">F134/D134*100</f>
        <v>97.7625159572889</v>
      </c>
    </row>
    <row r="135" spans="1:8" ht="19.5" customHeight="1">
      <c r="A135" s="19">
        <v>32371</v>
      </c>
      <c r="B135" s="19" t="s">
        <v>149</v>
      </c>
      <c r="C135" s="20"/>
      <c r="D135" s="20">
        <v>1000</v>
      </c>
      <c r="E135" s="20">
        <v>5040.96</v>
      </c>
      <c r="F135" s="20">
        <v>0</v>
      </c>
      <c r="G135" s="20">
        <f t="shared" si="4"/>
        <v>-1000</v>
      </c>
      <c r="H135" s="26">
        <f t="shared" si="5"/>
        <v>0</v>
      </c>
    </row>
    <row r="136" spans="1:8" ht="19.5" customHeight="1">
      <c r="A136" s="19">
        <v>32372</v>
      </c>
      <c r="B136" s="19" t="s">
        <v>84</v>
      </c>
      <c r="C136" s="20">
        <v>200000</v>
      </c>
      <c r="D136" s="20">
        <v>200000</v>
      </c>
      <c r="E136" s="20">
        <v>298123.6</v>
      </c>
      <c r="F136" s="20">
        <v>200000</v>
      </c>
      <c r="G136" s="20">
        <f t="shared" si="4"/>
        <v>0</v>
      </c>
      <c r="H136" s="26">
        <f t="shared" si="5"/>
        <v>100</v>
      </c>
    </row>
    <row r="137" spans="1:8" ht="19.5" customHeight="1">
      <c r="A137" s="19">
        <v>32373</v>
      </c>
      <c r="B137" s="19" t="s">
        <v>85</v>
      </c>
      <c r="C137" s="20">
        <v>233500</v>
      </c>
      <c r="D137" s="20">
        <v>234000</v>
      </c>
      <c r="E137" s="20">
        <v>93806.7</v>
      </c>
      <c r="F137" s="20">
        <v>234000</v>
      </c>
      <c r="G137" s="20">
        <f t="shared" si="4"/>
        <v>0</v>
      </c>
      <c r="H137" s="26">
        <f t="shared" si="5"/>
        <v>100</v>
      </c>
    </row>
    <row r="138" spans="1:8" ht="19.5" customHeight="1">
      <c r="A138" s="19">
        <v>32377</v>
      </c>
      <c r="B138" s="19" t="s">
        <v>86</v>
      </c>
      <c r="C138" s="20">
        <v>20000</v>
      </c>
      <c r="D138" s="20">
        <v>20000</v>
      </c>
      <c r="E138" s="20">
        <v>29235.76</v>
      </c>
      <c r="F138" s="20">
        <v>20000</v>
      </c>
      <c r="G138" s="20">
        <f t="shared" si="4"/>
        <v>0</v>
      </c>
      <c r="H138" s="26">
        <f t="shared" si="5"/>
        <v>100</v>
      </c>
    </row>
    <row r="139" spans="1:8" ht="19.5" customHeight="1">
      <c r="A139" s="35">
        <v>32379</v>
      </c>
      <c r="B139" s="35" t="s">
        <v>227</v>
      </c>
      <c r="C139" s="36">
        <f>SUM(C140:C146)</f>
        <v>516725</v>
      </c>
      <c r="D139" s="36">
        <f>SUM(D140:D146)</f>
        <v>555510</v>
      </c>
      <c r="E139" s="36">
        <f>SUM(E140:E146)</f>
        <v>105629</v>
      </c>
      <c r="F139" s="36">
        <f>SUM(F140:F146)</f>
        <v>533900</v>
      </c>
      <c r="G139" s="36">
        <f t="shared" si="4"/>
        <v>-21610</v>
      </c>
      <c r="H139" s="42">
        <f t="shared" si="5"/>
        <v>96.10988101024283</v>
      </c>
    </row>
    <row r="140" spans="1:8" ht="19.5" customHeight="1">
      <c r="A140" s="19">
        <v>323791</v>
      </c>
      <c r="B140" s="19" t="s">
        <v>228</v>
      </c>
      <c r="C140" s="20">
        <v>81725</v>
      </c>
      <c r="D140" s="20">
        <v>120510</v>
      </c>
      <c r="E140" s="20">
        <v>16029</v>
      </c>
      <c r="F140" s="20">
        <v>81900</v>
      </c>
      <c r="G140" s="20">
        <f t="shared" si="4"/>
        <v>-38610</v>
      </c>
      <c r="H140" s="26">
        <f t="shared" si="5"/>
        <v>67.96116504854369</v>
      </c>
    </row>
    <row r="141" spans="1:8" ht="19.5" customHeight="1">
      <c r="A141" s="19">
        <v>323792</v>
      </c>
      <c r="B141" s="19" t="s">
        <v>87</v>
      </c>
      <c r="C141" s="20">
        <v>50000</v>
      </c>
      <c r="D141" s="20">
        <v>50000</v>
      </c>
      <c r="E141" s="20">
        <v>18330</v>
      </c>
      <c r="F141" s="20">
        <v>58500</v>
      </c>
      <c r="G141" s="20">
        <f t="shared" si="4"/>
        <v>8500</v>
      </c>
      <c r="H141" s="26">
        <f t="shared" si="5"/>
        <v>117</v>
      </c>
    </row>
    <row r="142" spans="1:8" ht="19.5" customHeight="1">
      <c r="A142" s="19">
        <v>323793</v>
      </c>
      <c r="B142" s="19" t="s">
        <v>88</v>
      </c>
      <c r="C142" s="20">
        <v>50000</v>
      </c>
      <c r="D142" s="20">
        <v>50000</v>
      </c>
      <c r="E142" s="20">
        <v>0</v>
      </c>
      <c r="F142" s="20">
        <v>58500</v>
      </c>
      <c r="G142" s="20">
        <f t="shared" si="4"/>
        <v>8500</v>
      </c>
      <c r="H142" s="26">
        <f t="shared" si="5"/>
        <v>117</v>
      </c>
    </row>
    <row r="143" spans="1:8" ht="19.5" customHeight="1">
      <c r="A143" s="19">
        <v>323795</v>
      </c>
      <c r="B143" s="19" t="s">
        <v>89</v>
      </c>
      <c r="C143" s="20">
        <v>35000</v>
      </c>
      <c r="D143" s="20">
        <v>35000</v>
      </c>
      <c r="E143" s="20">
        <v>0</v>
      </c>
      <c r="F143" s="20">
        <v>35000</v>
      </c>
      <c r="G143" s="20">
        <f t="shared" si="4"/>
        <v>0</v>
      </c>
      <c r="H143" s="26">
        <f t="shared" si="5"/>
        <v>100</v>
      </c>
    </row>
    <row r="144" spans="1:8" ht="19.5" customHeight="1">
      <c r="A144" s="19">
        <v>323796</v>
      </c>
      <c r="B144" s="19" t="s">
        <v>229</v>
      </c>
      <c r="C144" s="20">
        <v>150000</v>
      </c>
      <c r="D144" s="20">
        <v>150000</v>
      </c>
      <c r="E144" s="20">
        <v>7020</v>
      </c>
      <c r="F144" s="20">
        <v>150000</v>
      </c>
      <c r="G144" s="20">
        <f t="shared" si="4"/>
        <v>0</v>
      </c>
      <c r="H144" s="26">
        <f t="shared" si="5"/>
        <v>100</v>
      </c>
    </row>
    <row r="145" spans="1:8" ht="19.5" customHeight="1">
      <c r="A145" s="19">
        <v>323797</v>
      </c>
      <c r="B145" s="19" t="s">
        <v>230</v>
      </c>
      <c r="C145" s="20">
        <v>0</v>
      </c>
      <c r="D145" s="20">
        <v>0</v>
      </c>
      <c r="E145" s="20">
        <v>29250</v>
      </c>
      <c r="F145" s="20">
        <v>0</v>
      </c>
      <c r="G145" s="20">
        <f t="shared" si="4"/>
        <v>0</v>
      </c>
      <c r="H145" s="26" t="e">
        <f t="shared" si="5"/>
        <v>#DIV/0!</v>
      </c>
    </row>
    <row r="146" spans="1:8" ht="19.5" customHeight="1">
      <c r="A146" s="19">
        <v>323799</v>
      </c>
      <c r="B146" s="19" t="s">
        <v>231</v>
      </c>
      <c r="C146" s="20">
        <v>150000</v>
      </c>
      <c r="D146" s="20">
        <v>150000</v>
      </c>
      <c r="E146" s="20">
        <v>35000</v>
      </c>
      <c r="F146" s="20">
        <v>150000</v>
      </c>
      <c r="G146" s="20">
        <f t="shared" si="4"/>
        <v>0</v>
      </c>
      <c r="H146" s="26">
        <f t="shared" si="5"/>
        <v>100</v>
      </c>
    </row>
    <row r="147" spans="1:8" ht="19.5" customHeight="1">
      <c r="A147" s="33">
        <v>3238</v>
      </c>
      <c r="B147" s="33" t="s">
        <v>90</v>
      </c>
      <c r="C147" s="34">
        <f>SUM(C148:C150)</f>
        <v>1325868</v>
      </c>
      <c r="D147" s="34">
        <f>SUM(D148:D150)</f>
        <v>1485970</v>
      </c>
      <c r="E147" s="34">
        <f>SUM(E148:E150)</f>
        <v>1203248.67</v>
      </c>
      <c r="F147" s="34">
        <f>SUM(F148:F150)</f>
        <v>1485970</v>
      </c>
      <c r="G147" s="34">
        <f t="shared" si="4"/>
        <v>0</v>
      </c>
      <c r="H147" s="41">
        <f t="shared" si="5"/>
        <v>100</v>
      </c>
    </row>
    <row r="148" spans="1:8" ht="19.5" customHeight="1">
      <c r="A148" s="19">
        <v>32381</v>
      </c>
      <c r="B148" s="19" t="s">
        <v>232</v>
      </c>
      <c r="C148" s="20">
        <v>0</v>
      </c>
      <c r="D148" s="20">
        <v>0</v>
      </c>
      <c r="E148" s="20">
        <v>375</v>
      </c>
      <c r="F148" s="20">
        <v>0</v>
      </c>
      <c r="G148" s="20">
        <f t="shared" si="4"/>
        <v>0</v>
      </c>
      <c r="H148" s="26" t="e">
        <f t="shared" si="5"/>
        <v>#DIV/0!</v>
      </c>
    </row>
    <row r="149" spans="1:8" ht="19.5" customHeight="1">
      <c r="A149" s="19">
        <v>32382</v>
      </c>
      <c r="B149" s="19" t="s">
        <v>91</v>
      </c>
      <c r="C149" s="20">
        <v>1075868</v>
      </c>
      <c r="D149" s="20">
        <v>1076470</v>
      </c>
      <c r="E149" s="20">
        <v>933348.25</v>
      </c>
      <c r="F149" s="20">
        <v>1076470</v>
      </c>
      <c r="G149" s="20">
        <f t="shared" si="4"/>
        <v>0</v>
      </c>
      <c r="H149" s="26">
        <f t="shared" si="5"/>
        <v>100</v>
      </c>
    </row>
    <row r="150" spans="1:8" ht="19.5" customHeight="1">
      <c r="A150" s="19">
        <v>32389</v>
      </c>
      <c r="B150" s="19" t="s">
        <v>92</v>
      </c>
      <c r="C150" s="20">
        <v>250000</v>
      </c>
      <c r="D150" s="20">
        <v>409500</v>
      </c>
      <c r="E150" s="20">
        <v>269525.42</v>
      </c>
      <c r="F150" s="20">
        <v>409500</v>
      </c>
      <c r="G150" s="20">
        <f t="shared" si="4"/>
        <v>0</v>
      </c>
      <c r="H150" s="26">
        <f t="shared" si="5"/>
        <v>100</v>
      </c>
    </row>
    <row r="151" spans="1:8" ht="19.5" customHeight="1">
      <c r="A151" s="33">
        <v>3239</v>
      </c>
      <c r="B151" s="33" t="s">
        <v>93</v>
      </c>
      <c r="C151" s="34">
        <f>SUM(C152:C157)</f>
        <v>1841863</v>
      </c>
      <c r="D151" s="34">
        <f>SUM(D152:D157)</f>
        <v>1844950</v>
      </c>
      <c r="E151" s="34">
        <f>SUM(E152:E157)</f>
        <v>1391423.56</v>
      </c>
      <c r="F151" s="34">
        <f>SUM(F152:F157)</f>
        <v>1786280</v>
      </c>
      <c r="G151" s="34">
        <f t="shared" si="4"/>
        <v>-58670</v>
      </c>
      <c r="H151" s="41">
        <f t="shared" si="5"/>
        <v>96.81996802081358</v>
      </c>
    </row>
    <row r="152" spans="1:8" ht="19.5" customHeight="1">
      <c r="A152" s="37">
        <v>32391</v>
      </c>
      <c r="B152" s="37" t="s">
        <v>233</v>
      </c>
      <c r="C152" s="38">
        <v>280200</v>
      </c>
      <c r="D152" s="38">
        <v>280800</v>
      </c>
      <c r="E152" s="20">
        <v>256028.3</v>
      </c>
      <c r="F152" s="20">
        <v>280800</v>
      </c>
      <c r="G152" s="20">
        <f t="shared" si="4"/>
        <v>0</v>
      </c>
      <c r="H152" s="26">
        <f t="shared" si="5"/>
        <v>100</v>
      </c>
    </row>
    <row r="153" spans="1:8" ht="19.5" customHeight="1">
      <c r="A153" s="19">
        <v>32393</v>
      </c>
      <c r="B153" s="19" t="s">
        <v>234</v>
      </c>
      <c r="C153" s="20">
        <v>0</v>
      </c>
      <c r="D153" s="20">
        <v>0</v>
      </c>
      <c r="E153" s="20">
        <v>323.67</v>
      </c>
      <c r="F153" s="20">
        <v>0</v>
      </c>
      <c r="G153" s="20">
        <f t="shared" si="4"/>
        <v>0</v>
      </c>
      <c r="H153" s="26" t="e">
        <f t="shared" si="5"/>
        <v>#DIV/0!</v>
      </c>
    </row>
    <row r="154" spans="1:8" ht="19.5" customHeight="1">
      <c r="A154" s="19">
        <v>32394</v>
      </c>
      <c r="B154" s="19" t="s">
        <v>94</v>
      </c>
      <c r="C154" s="20">
        <v>50000</v>
      </c>
      <c r="D154" s="20">
        <v>50000</v>
      </c>
      <c r="E154" s="20">
        <v>32545.09</v>
      </c>
      <c r="F154" s="20">
        <v>50000</v>
      </c>
      <c r="G154" s="20">
        <f t="shared" si="4"/>
        <v>0</v>
      </c>
      <c r="H154" s="26">
        <f t="shared" si="5"/>
        <v>100</v>
      </c>
    </row>
    <row r="155" spans="1:8" ht="19.5" customHeight="1">
      <c r="A155" s="19">
        <v>32395</v>
      </c>
      <c r="B155" s="19" t="s">
        <v>95</v>
      </c>
      <c r="C155" s="20">
        <v>753038</v>
      </c>
      <c r="D155" s="20">
        <v>754650</v>
      </c>
      <c r="E155" s="20">
        <v>456817.38</v>
      </c>
      <c r="F155" s="20">
        <v>754650</v>
      </c>
      <c r="G155" s="20">
        <f t="shared" si="4"/>
        <v>0</v>
      </c>
      <c r="H155" s="26">
        <f t="shared" si="5"/>
        <v>100</v>
      </c>
    </row>
    <row r="156" spans="1:8" s="6" customFormat="1" ht="19.5" customHeight="1">
      <c r="A156" s="19">
        <v>32396</v>
      </c>
      <c r="B156" s="19" t="s">
        <v>96</v>
      </c>
      <c r="C156" s="20">
        <v>408625</v>
      </c>
      <c r="D156" s="20">
        <v>409500</v>
      </c>
      <c r="E156" s="20">
        <v>323414.01</v>
      </c>
      <c r="F156" s="20">
        <v>409500</v>
      </c>
      <c r="G156" s="20">
        <f t="shared" si="4"/>
        <v>0</v>
      </c>
      <c r="H156" s="26">
        <f t="shared" si="5"/>
        <v>100</v>
      </c>
    </row>
    <row r="157" spans="1:8" s="6" customFormat="1" ht="19.5" customHeight="1">
      <c r="A157" s="19">
        <v>32399</v>
      </c>
      <c r="B157" s="19" t="s">
        <v>235</v>
      </c>
      <c r="C157" s="20">
        <v>350000</v>
      </c>
      <c r="D157" s="20">
        <v>350000</v>
      </c>
      <c r="E157" s="20">
        <v>322295.11</v>
      </c>
      <c r="F157" s="20">
        <v>291330</v>
      </c>
      <c r="G157" s="20">
        <f t="shared" si="4"/>
        <v>-58670</v>
      </c>
      <c r="H157" s="26">
        <f t="shared" si="5"/>
        <v>83.23714285714286</v>
      </c>
    </row>
    <row r="158" spans="1:8" ht="19.5" customHeight="1">
      <c r="A158" s="31">
        <v>324</v>
      </c>
      <c r="B158" s="31" t="s">
        <v>124</v>
      </c>
      <c r="C158" s="32">
        <f>C159</f>
        <v>250000</v>
      </c>
      <c r="D158" s="32">
        <f>D159</f>
        <v>250000</v>
      </c>
      <c r="E158" s="32">
        <f>E159</f>
        <v>293996.58999999997</v>
      </c>
      <c r="F158" s="32">
        <f>F159</f>
        <v>150000</v>
      </c>
      <c r="G158" s="32">
        <f t="shared" si="4"/>
        <v>-100000</v>
      </c>
      <c r="H158" s="40">
        <f t="shared" si="5"/>
        <v>60</v>
      </c>
    </row>
    <row r="159" spans="1:8" ht="19.5" customHeight="1">
      <c r="A159" s="33">
        <v>3241</v>
      </c>
      <c r="B159" s="33" t="s">
        <v>124</v>
      </c>
      <c r="C159" s="34">
        <f>SUM(C160:C162)</f>
        <v>250000</v>
      </c>
      <c r="D159" s="34">
        <f>SUM(D160:D162)</f>
        <v>250000</v>
      </c>
      <c r="E159" s="34">
        <f>SUM(E160:E162)</f>
        <v>293996.58999999997</v>
      </c>
      <c r="F159" s="34">
        <f>SUM(F160:F162)</f>
        <v>150000</v>
      </c>
      <c r="G159" s="34">
        <f t="shared" si="4"/>
        <v>-100000</v>
      </c>
      <c r="H159" s="41">
        <f t="shared" si="5"/>
        <v>60</v>
      </c>
    </row>
    <row r="160" spans="1:8" ht="19.5" customHeight="1">
      <c r="A160" s="19">
        <v>32411</v>
      </c>
      <c r="B160" s="19" t="s">
        <v>236</v>
      </c>
      <c r="C160" s="20">
        <v>0</v>
      </c>
      <c r="D160" s="20">
        <v>0</v>
      </c>
      <c r="E160" s="20">
        <v>5084.42</v>
      </c>
      <c r="F160" s="20">
        <v>0</v>
      </c>
      <c r="G160" s="20">
        <f t="shared" si="4"/>
        <v>0</v>
      </c>
      <c r="H160" s="26" t="e">
        <f t="shared" si="5"/>
        <v>#DIV/0!</v>
      </c>
    </row>
    <row r="161" spans="1:8" ht="19.5" customHeight="1">
      <c r="A161" s="19">
        <v>32412</v>
      </c>
      <c r="B161" s="19" t="s">
        <v>237</v>
      </c>
      <c r="C161" s="20">
        <v>250000</v>
      </c>
      <c r="D161" s="20">
        <v>250000</v>
      </c>
      <c r="E161" s="20">
        <v>280985.69</v>
      </c>
      <c r="F161" s="20">
        <v>150000</v>
      </c>
      <c r="G161" s="20">
        <f t="shared" si="4"/>
        <v>-100000</v>
      </c>
      <c r="H161" s="26">
        <f t="shared" si="5"/>
        <v>60</v>
      </c>
    </row>
    <row r="162" spans="1:8" ht="19.5" customHeight="1">
      <c r="A162" s="19">
        <v>324121</v>
      </c>
      <c r="B162" s="19" t="s">
        <v>238</v>
      </c>
      <c r="C162" s="20">
        <v>0</v>
      </c>
      <c r="D162" s="20">
        <v>0</v>
      </c>
      <c r="E162" s="20">
        <v>7926.48</v>
      </c>
      <c r="F162" s="20">
        <v>0</v>
      </c>
      <c r="G162" s="20">
        <f t="shared" si="4"/>
        <v>0</v>
      </c>
      <c r="H162" s="26" t="e">
        <f t="shared" si="5"/>
        <v>#DIV/0!</v>
      </c>
    </row>
    <row r="163" spans="1:8" ht="19.5" customHeight="1">
      <c r="A163" s="31">
        <v>329</v>
      </c>
      <c r="B163" s="31" t="s">
        <v>97</v>
      </c>
      <c r="C163" s="32">
        <f>C164+C167+C172+C174+C178+C182+C184</f>
        <v>1854246</v>
      </c>
      <c r="D163" s="32">
        <f>D164+D167+D172+D174+D178+D182+D184</f>
        <v>1892912</v>
      </c>
      <c r="E163" s="32">
        <f>E164+E167+E172+E174+E178+E182+E184</f>
        <v>1266763.27</v>
      </c>
      <c r="F163" s="32">
        <f>F164+F167+F172+F174+F178+F182+F184</f>
        <v>1517500</v>
      </c>
      <c r="G163" s="32">
        <f t="shared" si="4"/>
        <v>-375412</v>
      </c>
      <c r="H163" s="40">
        <f t="shared" si="5"/>
        <v>80.16748797619752</v>
      </c>
    </row>
    <row r="164" spans="1:8" ht="19.5" customHeight="1">
      <c r="A164" s="33">
        <v>3291</v>
      </c>
      <c r="B164" s="33" t="s">
        <v>239</v>
      </c>
      <c r="C164" s="34">
        <f>SUM(C165:C166)</f>
        <v>290000</v>
      </c>
      <c r="D164" s="34">
        <f>SUM(D165:D166)</f>
        <v>290000</v>
      </c>
      <c r="E164" s="34">
        <f>SUM(E165:E166)</f>
        <v>186082.78</v>
      </c>
      <c r="F164" s="34">
        <f>SUM(F165:F166)</f>
        <v>290000</v>
      </c>
      <c r="G164" s="34">
        <f t="shared" si="4"/>
        <v>0</v>
      </c>
      <c r="H164" s="41">
        <f t="shared" si="5"/>
        <v>100</v>
      </c>
    </row>
    <row r="165" spans="1:8" ht="19.5" customHeight="1">
      <c r="A165" s="19">
        <v>32911</v>
      </c>
      <c r="B165" s="19" t="s">
        <v>240</v>
      </c>
      <c r="C165" s="20">
        <v>90000</v>
      </c>
      <c r="D165" s="20">
        <v>90000</v>
      </c>
      <c r="E165" s="20">
        <v>71670.42</v>
      </c>
      <c r="F165" s="20">
        <v>90000</v>
      </c>
      <c r="G165" s="20">
        <f t="shared" si="4"/>
        <v>0</v>
      </c>
      <c r="H165" s="26">
        <f t="shared" si="5"/>
        <v>100</v>
      </c>
    </row>
    <row r="166" spans="1:8" ht="19.5" customHeight="1">
      <c r="A166" s="19">
        <v>32912</v>
      </c>
      <c r="B166" s="19" t="s">
        <v>98</v>
      </c>
      <c r="C166" s="20">
        <v>200000</v>
      </c>
      <c r="D166" s="20">
        <v>200000</v>
      </c>
      <c r="E166" s="20">
        <v>114412.36</v>
      </c>
      <c r="F166" s="20">
        <v>200000</v>
      </c>
      <c r="G166" s="20">
        <f t="shared" si="4"/>
        <v>0</v>
      </c>
      <c r="H166" s="26">
        <f t="shared" si="5"/>
        <v>100</v>
      </c>
    </row>
    <row r="167" spans="1:8" ht="19.5" customHeight="1">
      <c r="A167" s="33">
        <v>3292</v>
      </c>
      <c r="B167" s="33" t="s">
        <v>99</v>
      </c>
      <c r="C167" s="34">
        <f>SUM(C168:C171)</f>
        <v>425000</v>
      </c>
      <c r="D167" s="34">
        <f>SUM(D168:D171)</f>
        <v>500000</v>
      </c>
      <c r="E167" s="34">
        <f>SUM(E168:E171)</f>
        <v>393570.85</v>
      </c>
      <c r="F167" s="34">
        <f>SUM(F168:F171)</f>
        <v>500000</v>
      </c>
      <c r="G167" s="34">
        <f t="shared" si="4"/>
        <v>0</v>
      </c>
      <c r="H167" s="41">
        <f t="shared" si="5"/>
        <v>100</v>
      </c>
    </row>
    <row r="168" spans="1:8" ht="19.5" customHeight="1">
      <c r="A168" s="19">
        <v>32921</v>
      </c>
      <c r="B168" s="19" t="s">
        <v>241</v>
      </c>
      <c r="C168" s="20">
        <v>100000</v>
      </c>
      <c r="D168" s="20">
        <v>125000</v>
      </c>
      <c r="E168" s="20">
        <v>85171.54</v>
      </c>
      <c r="F168" s="20">
        <v>125000</v>
      </c>
      <c r="G168" s="20">
        <f t="shared" si="4"/>
        <v>0</v>
      </c>
      <c r="H168" s="26">
        <f t="shared" si="5"/>
        <v>100</v>
      </c>
    </row>
    <row r="169" spans="1:8" ht="19.5" customHeight="1">
      <c r="A169" s="19">
        <v>32922</v>
      </c>
      <c r="B169" s="19" t="s">
        <v>242</v>
      </c>
      <c r="C169" s="20">
        <v>100000</v>
      </c>
      <c r="D169" s="20">
        <v>125000</v>
      </c>
      <c r="E169" s="20">
        <v>100063.76</v>
      </c>
      <c r="F169" s="20">
        <v>125000</v>
      </c>
      <c r="G169" s="20">
        <f t="shared" si="4"/>
        <v>0</v>
      </c>
      <c r="H169" s="26">
        <f t="shared" si="5"/>
        <v>100</v>
      </c>
    </row>
    <row r="170" spans="1:8" ht="19.5" customHeight="1">
      <c r="A170" s="19">
        <v>32923</v>
      </c>
      <c r="B170" s="19" t="s">
        <v>243</v>
      </c>
      <c r="C170" s="20">
        <v>70000</v>
      </c>
      <c r="D170" s="20">
        <v>70000</v>
      </c>
      <c r="E170" s="20">
        <v>40457</v>
      </c>
      <c r="F170" s="20">
        <v>70000</v>
      </c>
      <c r="G170" s="20">
        <f t="shared" si="4"/>
        <v>0</v>
      </c>
      <c r="H170" s="26">
        <f t="shared" si="5"/>
        <v>100</v>
      </c>
    </row>
    <row r="171" spans="1:8" ht="19.5" customHeight="1">
      <c r="A171" s="19">
        <v>32924</v>
      </c>
      <c r="B171" s="19" t="s">
        <v>244</v>
      </c>
      <c r="C171" s="20">
        <v>155000</v>
      </c>
      <c r="D171" s="20">
        <v>180000</v>
      </c>
      <c r="E171" s="20">
        <v>167878.55</v>
      </c>
      <c r="F171" s="20">
        <v>180000</v>
      </c>
      <c r="G171" s="20">
        <f t="shared" si="4"/>
        <v>0</v>
      </c>
      <c r="H171" s="26">
        <f t="shared" si="5"/>
        <v>100</v>
      </c>
    </row>
    <row r="172" spans="1:8" ht="19.5" customHeight="1">
      <c r="A172" s="33">
        <v>3293</v>
      </c>
      <c r="B172" s="33" t="s">
        <v>100</v>
      </c>
      <c r="C172" s="34">
        <f>C173</f>
        <v>291875</v>
      </c>
      <c r="D172" s="34">
        <f>D173</f>
        <v>292500</v>
      </c>
      <c r="E172" s="34">
        <f>E173</f>
        <v>250774.24</v>
      </c>
      <c r="F172" s="34">
        <f>F173</f>
        <v>292500</v>
      </c>
      <c r="G172" s="34">
        <f t="shared" si="4"/>
        <v>0</v>
      </c>
      <c r="H172" s="41">
        <f t="shared" si="5"/>
        <v>100</v>
      </c>
    </row>
    <row r="173" spans="1:8" ht="19.5" customHeight="1">
      <c r="A173" s="19">
        <v>32931</v>
      </c>
      <c r="B173" s="19" t="s">
        <v>100</v>
      </c>
      <c r="C173" s="20">
        <v>291875</v>
      </c>
      <c r="D173" s="20">
        <v>292500</v>
      </c>
      <c r="E173" s="20">
        <v>250774.24</v>
      </c>
      <c r="F173" s="20">
        <v>292500</v>
      </c>
      <c r="G173" s="20">
        <f t="shared" si="4"/>
        <v>0</v>
      </c>
      <c r="H173" s="26">
        <f t="shared" si="5"/>
        <v>100</v>
      </c>
    </row>
    <row r="174" spans="1:8" ht="19.5" customHeight="1">
      <c r="A174" s="33">
        <v>3294</v>
      </c>
      <c r="B174" s="33" t="s">
        <v>245</v>
      </c>
      <c r="C174" s="34">
        <f>SUM(C175:C177)</f>
        <v>50000</v>
      </c>
      <c r="D174" s="34">
        <f>SUM(D175:D177)</f>
        <v>60000</v>
      </c>
      <c r="E174" s="34">
        <f>SUM(E175:E177)</f>
        <v>44968.49</v>
      </c>
      <c r="F174" s="34">
        <f>SUM(F175:F177)</f>
        <v>60000</v>
      </c>
      <c r="G174" s="34">
        <f t="shared" si="4"/>
        <v>0</v>
      </c>
      <c r="H174" s="41">
        <f t="shared" si="5"/>
        <v>100</v>
      </c>
    </row>
    <row r="175" spans="1:8" ht="19.5" customHeight="1">
      <c r="A175" s="19">
        <v>32941</v>
      </c>
      <c r="B175" s="19" t="s">
        <v>101</v>
      </c>
      <c r="C175" s="20">
        <v>30000</v>
      </c>
      <c r="D175" s="20">
        <v>30000</v>
      </c>
      <c r="E175" s="20">
        <v>29906.05</v>
      </c>
      <c r="F175" s="20">
        <v>30000</v>
      </c>
      <c r="G175" s="20">
        <f t="shared" si="4"/>
        <v>0</v>
      </c>
      <c r="H175" s="26">
        <f t="shared" si="5"/>
        <v>100</v>
      </c>
    </row>
    <row r="176" spans="1:8" ht="19.5" customHeight="1">
      <c r="A176" s="19">
        <v>32942</v>
      </c>
      <c r="B176" s="19" t="s">
        <v>102</v>
      </c>
      <c r="C176" s="20">
        <v>20000</v>
      </c>
      <c r="D176" s="20">
        <v>20000</v>
      </c>
      <c r="E176" s="20">
        <v>5121.54</v>
      </c>
      <c r="F176" s="20">
        <v>20000</v>
      </c>
      <c r="G176" s="20">
        <f t="shared" si="4"/>
        <v>0</v>
      </c>
      <c r="H176" s="26">
        <f t="shared" si="5"/>
        <v>100</v>
      </c>
    </row>
    <row r="177" spans="1:8" ht="19.5" customHeight="1">
      <c r="A177" s="19">
        <v>32943</v>
      </c>
      <c r="B177" s="19" t="s">
        <v>152</v>
      </c>
      <c r="C177" s="20">
        <v>0</v>
      </c>
      <c r="D177" s="20">
        <v>10000</v>
      </c>
      <c r="E177" s="20">
        <v>9940.9</v>
      </c>
      <c r="F177" s="20">
        <v>10000</v>
      </c>
      <c r="G177" s="20">
        <f t="shared" si="4"/>
        <v>0</v>
      </c>
      <c r="H177" s="26">
        <f t="shared" si="5"/>
        <v>100</v>
      </c>
    </row>
    <row r="178" spans="1:8" ht="19.5" customHeight="1">
      <c r="A178" s="33">
        <v>3295</v>
      </c>
      <c r="B178" s="33" t="s">
        <v>103</v>
      </c>
      <c r="C178" s="34">
        <f>SUM(C179:C181)</f>
        <v>100000</v>
      </c>
      <c r="D178" s="34">
        <f>SUM(D179:D181)</f>
        <v>100000</v>
      </c>
      <c r="E178" s="34">
        <f>SUM(E179:E181)</f>
        <v>46513.28</v>
      </c>
      <c r="F178" s="34">
        <f>SUM(F179:F181)</f>
        <v>65000</v>
      </c>
      <c r="G178" s="34">
        <f t="shared" si="4"/>
        <v>-35000</v>
      </c>
      <c r="H178" s="41">
        <f t="shared" si="5"/>
        <v>65</v>
      </c>
    </row>
    <row r="179" spans="1:8" ht="19.5" customHeight="1">
      <c r="A179" s="19">
        <v>32951</v>
      </c>
      <c r="B179" s="19" t="s">
        <v>246</v>
      </c>
      <c r="C179" s="20">
        <v>65000</v>
      </c>
      <c r="D179" s="20">
        <v>65000</v>
      </c>
      <c r="E179" s="20">
        <v>9173.96</v>
      </c>
      <c r="F179" s="20">
        <v>20000</v>
      </c>
      <c r="G179" s="20">
        <f t="shared" si="4"/>
        <v>-45000</v>
      </c>
      <c r="H179" s="26">
        <f t="shared" si="5"/>
        <v>30.76923076923077</v>
      </c>
    </row>
    <row r="180" spans="1:8" ht="19.5" customHeight="1">
      <c r="A180" s="19">
        <v>32952</v>
      </c>
      <c r="B180" s="19" t="s">
        <v>247</v>
      </c>
      <c r="C180" s="20">
        <v>5000</v>
      </c>
      <c r="D180" s="20">
        <v>5000</v>
      </c>
      <c r="E180" s="20">
        <v>10117.2</v>
      </c>
      <c r="F180" s="20">
        <v>10000</v>
      </c>
      <c r="G180" s="20">
        <f t="shared" si="4"/>
        <v>5000</v>
      </c>
      <c r="H180" s="26">
        <f t="shared" si="5"/>
        <v>200</v>
      </c>
    </row>
    <row r="181" spans="1:8" ht="19.5" customHeight="1">
      <c r="A181" s="19">
        <v>32953</v>
      </c>
      <c r="B181" s="19" t="s">
        <v>248</v>
      </c>
      <c r="C181" s="20">
        <v>30000</v>
      </c>
      <c r="D181" s="20">
        <v>30000</v>
      </c>
      <c r="E181" s="20">
        <v>27222.12</v>
      </c>
      <c r="F181" s="20">
        <v>35000</v>
      </c>
      <c r="G181" s="20">
        <f t="shared" si="4"/>
        <v>5000</v>
      </c>
      <c r="H181" s="26">
        <f t="shared" si="5"/>
        <v>116.66666666666667</v>
      </c>
    </row>
    <row r="182" spans="1:8" ht="19.5" customHeight="1">
      <c r="A182" s="33">
        <v>3296</v>
      </c>
      <c r="B182" s="33" t="s">
        <v>146</v>
      </c>
      <c r="C182" s="34">
        <f>C183</f>
        <v>0</v>
      </c>
      <c r="D182" s="34">
        <f>D183</f>
        <v>75000</v>
      </c>
      <c r="E182" s="34">
        <f>E183</f>
        <v>60568.36</v>
      </c>
      <c r="F182" s="34">
        <f>F183</f>
        <v>0</v>
      </c>
      <c r="G182" s="34">
        <f t="shared" si="4"/>
        <v>-75000</v>
      </c>
      <c r="H182" s="41">
        <f t="shared" si="5"/>
        <v>0</v>
      </c>
    </row>
    <row r="183" spans="1:8" ht="19.5" customHeight="1">
      <c r="A183" s="19">
        <v>32961</v>
      </c>
      <c r="B183" s="19" t="s">
        <v>146</v>
      </c>
      <c r="C183" s="20">
        <v>0</v>
      </c>
      <c r="D183" s="20">
        <v>75000</v>
      </c>
      <c r="E183" s="20">
        <v>60568.36</v>
      </c>
      <c r="F183" s="20">
        <v>0</v>
      </c>
      <c r="G183" s="20">
        <f t="shared" si="4"/>
        <v>-75000</v>
      </c>
      <c r="H183" s="26">
        <f t="shared" si="5"/>
        <v>0</v>
      </c>
    </row>
    <row r="184" spans="1:8" ht="19.5" customHeight="1">
      <c r="A184" s="33">
        <v>3299</v>
      </c>
      <c r="B184" s="33" t="s">
        <v>97</v>
      </c>
      <c r="C184" s="34">
        <f>SUM(C185:C186)</f>
        <v>697371</v>
      </c>
      <c r="D184" s="34">
        <f>SUM(D185:D186)</f>
        <v>575412</v>
      </c>
      <c r="E184" s="34">
        <f>SUM(E185:E186)</f>
        <v>284285.27</v>
      </c>
      <c r="F184" s="34">
        <f>SUM(F185:F186)</f>
        <v>310000</v>
      </c>
      <c r="G184" s="34">
        <f t="shared" si="4"/>
        <v>-265412</v>
      </c>
      <c r="H184" s="41">
        <f t="shared" si="5"/>
        <v>53.87444126990748</v>
      </c>
    </row>
    <row r="185" spans="1:8" ht="19.5" customHeight="1">
      <c r="A185" s="19">
        <v>32991</v>
      </c>
      <c r="B185" s="19" t="s">
        <v>249</v>
      </c>
      <c r="C185" s="20">
        <v>10000</v>
      </c>
      <c r="D185" s="20">
        <v>10000</v>
      </c>
      <c r="E185" s="20">
        <v>5750</v>
      </c>
      <c r="F185" s="20">
        <v>10000</v>
      </c>
      <c r="G185" s="20">
        <f t="shared" si="4"/>
        <v>0</v>
      </c>
      <c r="H185" s="26">
        <f t="shared" si="5"/>
        <v>100</v>
      </c>
    </row>
    <row r="186" spans="1:8" ht="19.5" customHeight="1">
      <c r="A186" s="19">
        <v>32999</v>
      </c>
      <c r="B186" s="19" t="s">
        <v>97</v>
      </c>
      <c r="C186" s="20">
        <v>687371</v>
      </c>
      <c r="D186" s="20">
        <v>565412</v>
      </c>
      <c r="E186" s="20">
        <v>278535.27</v>
      </c>
      <c r="F186" s="20">
        <v>300000</v>
      </c>
      <c r="G186" s="20">
        <f t="shared" si="4"/>
        <v>-265412</v>
      </c>
      <c r="H186" s="26">
        <f t="shared" si="5"/>
        <v>53.05865457400974</v>
      </c>
    </row>
    <row r="187" spans="1:8" ht="19.5" customHeight="1">
      <c r="A187" s="29">
        <v>34</v>
      </c>
      <c r="B187" s="29" t="s">
        <v>104</v>
      </c>
      <c r="C187" s="30">
        <f>C188</f>
        <v>150000</v>
      </c>
      <c r="D187" s="30">
        <f>D188</f>
        <v>150000</v>
      </c>
      <c r="E187" s="30">
        <f>E188</f>
        <v>141149.16999999998</v>
      </c>
      <c r="F187" s="30">
        <f>F188</f>
        <v>150000</v>
      </c>
      <c r="G187" s="30">
        <f t="shared" si="4"/>
        <v>0</v>
      </c>
      <c r="H187" s="39">
        <f t="shared" si="5"/>
        <v>100</v>
      </c>
    </row>
    <row r="188" spans="1:8" ht="19.5" customHeight="1">
      <c r="A188" s="31">
        <v>343</v>
      </c>
      <c r="B188" s="31" t="s">
        <v>105</v>
      </c>
      <c r="C188" s="32">
        <f>C189+C192</f>
        <v>150000</v>
      </c>
      <c r="D188" s="32">
        <f>D189+D192</f>
        <v>150000</v>
      </c>
      <c r="E188" s="32">
        <f>E189+E192</f>
        <v>141149.16999999998</v>
      </c>
      <c r="F188" s="32">
        <f>F189+F192</f>
        <v>150000</v>
      </c>
      <c r="G188" s="32">
        <f t="shared" si="4"/>
        <v>0</v>
      </c>
      <c r="H188" s="32">
        <f t="shared" si="5"/>
        <v>100</v>
      </c>
    </row>
    <row r="189" spans="1:8" ht="19.5" customHeight="1">
      <c r="A189" s="33">
        <v>3431</v>
      </c>
      <c r="B189" s="33" t="s">
        <v>106</v>
      </c>
      <c r="C189" s="34">
        <f>SUM(C190:C191)</f>
        <v>150000</v>
      </c>
      <c r="D189" s="34">
        <f>SUM(D190:D191)</f>
        <v>150000</v>
      </c>
      <c r="E189" s="34">
        <f>SUM(E190:E191)</f>
        <v>122142.04999999999</v>
      </c>
      <c r="F189" s="34">
        <f>SUM(F190:F191)</f>
        <v>150000</v>
      </c>
      <c r="G189" s="34">
        <f t="shared" si="4"/>
        <v>0</v>
      </c>
      <c r="H189" s="41">
        <f t="shared" si="5"/>
        <v>100</v>
      </c>
    </row>
    <row r="190" spans="1:8" ht="19.5" customHeight="1">
      <c r="A190" s="19">
        <v>34311</v>
      </c>
      <c r="B190" s="19" t="s">
        <v>107</v>
      </c>
      <c r="C190" s="20">
        <v>60000</v>
      </c>
      <c r="D190" s="20">
        <v>60000</v>
      </c>
      <c r="E190" s="20">
        <v>50301.02</v>
      </c>
      <c r="F190" s="20">
        <v>60000</v>
      </c>
      <c r="G190" s="20">
        <f t="shared" si="4"/>
        <v>0</v>
      </c>
      <c r="H190" s="26">
        <f t="shared" si="5"/>
        <v>100</v>
      </c>
    </row>
    <row r="191" spans="1:8" ht="19.5" customHeight="1">
      <c r="A191" s="19">
        <v>34312</v>
      </c>
      <c r="B191" s="19" t="s">
        <v>108</v>
      </c>
      <c r="C191" s="20">
        <v>90000</v>
      </c>
      <c r="D191" s="20">
        <v>90000</v>
      </c>
      <c r="E191" s="20">
        <v>71841.03</v>
      </c>
      <c r="F191" s="20">
        <v>90000</v>
      </c>
      <c r="G191" s="20">
        <f t="shared" si="4"/>
        <v>0</v>
      </c>
      <c r="H191" s="26">
        <f t="shared" si="5"/>
        <v>100</v>
      </c>
    </row>
    <row r="192" spans="1:8" ht="19.5" customHeight="1">
      <c r="A192" s="33">
        <v>3433</v>
      </c>
      <c r="B192" s="33" t="s">
        <v>109</v>
      </c>
      <c r="C192" s="34">
        <f>SUM(C193:C194)</f>
        <v>0</v>
      </c>
      <c r="D192" s="34">
        <f>SUM(D193:D194)</f>
        <v>0</v>
      </c>
      <c r="E192" s="34">
        <f>SUM(E193:E194)</f>
        <v>19007.12</v>
      </c>
      <c r="F192" s="34">
        <f>SUM(F193:F194)</f>
        <v>0</v>
      </c>
      <c r="G192" s="34">
        <f t="shared" si="4"/>
        <v>0</v>
      </c>
      <c r="H192" s="41" t="e">
        <f t="shared" si="5"/>
        <v>#DIV/0!</v>
      </c>
    </row>
    <row r="193" spans="1:8" ht="19.5" customHeight="1">
      <c r="A193" s="19">
        <v>34333</v>
      </c>
      <c r="B193" s="19" t="s">
        <v>250</v>
      </c>
      <c r="C193" s="20">
        <v>0</v>
      </c>
      <c r="D193" s="20">
        <v>0</v>
      </c>
      <c r="E193" s="20">
        <v>3381.81</v>
      </c>
      <c r="F193" s="20">
        <v>0</v>
      </c>
      <c r="G193" s="20">
        <f t="shared" si="4"/>
        <v>0</v>
      </c>
      <c r="H193" s="26" t="e">
        <f t="shared" si="5"/>
        <v>#DIV/0!</v>
      </c>
    </row>
    <row r="194" spans="1:8" ht="19.5" customHeight="1">
      <c r="A194" s="19">
        <v>34339</v>
      </c>
      <c r="B194" s="19" t="s">
        <v>251</v>
      </c>
      <c r="C194" s="20">
        <v>0</v>
      </c>
      <c r="D194" s="20">
        <v>0</v>
      </c>
      <c r="E194" s="20">
        <v>15625.31</v>
      </c>
      <c r="F194" s="20">
        <v>0</v>
      </c>
      <c r="G194" s="20">
        <f t="shared" si="4"/>
        <v>0</v>
      </c>
      <c r="H194" s="26" t="e">
        <f t="shared" si="5"/>
        <v>#DIV/0!</v>
      </c>
    </row>
  </sheetData>
  <sheetProtection/>
  <mergeCells count="1">
    <mergeCell ref="A1:H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80" r:id="rId1"/>
  <headerFooter alignWithMargins="0">
    <oddHeader>&amp;LUpravno vijeće
27. prosinac 2016.&amp;CFinancijski plan prihoda i rashoda za 2017. godinu&amp;R49. sjednica
Točka 4a. dnevnog reda</oddHeader>
    <oddFooter>&amp;LNastavni zavod za javno zdravstvo Dr. "Andrija Štampar"&amp;R&amp;P/&amp;N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H59"/>
  <sheetViews>
    <sheetView workbookViewId="0" topLeftCell="A1">
      <selection activeCell="A1" sqref="A1:H1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3" width="15.7109375" style="3" customWidth="1"/>
    <col min="4" max="8" width="15.7109375" style="1" customWidth="1"/>
    <col min="9" max="16384" width="9.140625" style="1" customWidth="1"/>
  </cols>
  <sheetData>
    <row r="1" spans="1:8" s="2" customFormat="1" ht="24.75" customHeight="1">
      <c r="A1" s="50" t="s">
        <v>258</v>
      </c>
      <c r="B1" s="50"/>
      <c r="C1" s="50"/>
      <c r="D1" s="50"/>
      <c r="E1" s="50"/>
      <c r="F1" s="50"/>
      <c r="G1" s="50"/>
      <c r="H1" s="50"/>
    </row>
    <row r="2" spans="1:3" s="2" customFormat="1" ht="19.5" customHeight="1">
      <c r="A2" s="4"/>
      <c r="B2" s="4"/>
      <c r="C2" s="4"/>
    </row>
    <row r="3" spans="1:8" s="2" customFormat="1" ht="39" customHeight="1">
      <c r="A3" s="45" t="s">
        <v>122</v>
      </c>
      <c r="B3" s="45" t="s">
        <v>160</v>
      </c>
      <c r="C3" s="44" t="s">
        <v>137</v>
      </c>
      <c r="D3" s="44" t="s">
        <v>156</v>
      </c>
      <c r="E3" s="21" t="s">
        <v>157</v>
      </c>
      <c r="F3" s="44" t="s">
        <v>158</v>
      </c>
      <c r="G3" s="44" t="s">
        <v>159</v>
      </c>
      <c r="H3" s="44" t="s">
        <v>252</v>
      </c>
    </row>
    <row r="4" spans="1:8" s="5" customFormat="1" ht="16.5" customHeight="1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7</v>
      </c>
      <c r="H4" s="46">
        <v>8</v>
      </c>
    </row>
    <row r="5" spans="1:8" ht="19.5" customHeight="1">
      <c r="A5" s="27">
        <v>4</v>
      </c>
      <c r="B5" s="27" t="s">
        <v>254</v>
      </c>
      <c r="C5" s="28">
        <f>C6+C10</f>
        <v>1002249</v>
      </c>
      <c r="D5" s="28">
        <f>D6+D10</f>
        <v>4000300</v>
      </c>
      <c r="E5" s="28">
        <f>E6+E10</f>
        <v>2442880.1</v>
      </c>
      <c r="F5" s="28">
        <f>F6+F10</f>
        <v>2761000</v>
      </c>
      <c r="G5" s="28">
        <f>F5-D5</f>
        <v>-1239300</v>
      </c>
      <c r="H5" s="43">
        <f>F5/D5*100</f>
        <v>69.01982351323652</v>
      </c>
    </row>
    <row r="6" spans="1:8" ht="19.5" customHeight="1">
      <c r="A6" s="29">
        <v>41</v>
      </c>
      <c r="B6" s="29" t="s">
        <v>255</v>
      </c>
      <c r="C6" s="30">
        <f>C7</f>
        <v>611186</v>
      </c>
      <c r="D6" s="30">
        <f aca="true" t="shared" si="0" ref="D6:E8">D7</f>
        <v>624195</v>
      </c>
      <c r="E6" s="30">
        <f t="shared" si="0"/>
        <v>511736.5</v>
      </c>
      <c r="F6" s="30">
        <f>F7</f>
        <v>526500</v>
      </c>
      <c r="G6" s="30">
        <f aca="true" t="shared" si="1" ref="G6:G34">F6-D6</f>
        <v>-97695</v>
      </c>
      <c r="H6" s="39">
        <f aca="true" t="shared" si="2" ref="H6:H34">F6/D6*100</f>
        <v>84.34864104967198</v>
      </c>
    </row>
    <row r="7" spans="1:8" ht="19.5" customHeight="1">
      <c r="A7" s="31">
        <v>412</v>
      </c>
      <c r="B7" s="31" t="s">
        <v>127</v>
      </c>
      <c r="C7" s="32">
        <f>C8</f>
        <v>611186</v>
      </c>
      <c r="D7" s="32">
        <f t="shared" si="0"/>
        <v>624195</v>
      </c>
      <c r="E7" s="32">
        <f t="shared" si="0"/>
        <v>511736.5</v>
      </c>
      <c r="F7" s="32">
        <f>F8</f>
        <v>526500</v>
      </c>
      <c r="G7" s="32">
        <f t="shared" si="1"/>
        <v>-97695</v>
      </c>
      <c r="H7" s="40">
        <f t="shared" si="2"/>
        <v>84.34864104967198</v>
      </c>
    </row>
    <row r="8" spans="1:8" ht="19.5" customHeight="1">
      <c r="A8" s="33">
        <v>4123</v>
      </c>
      <c r="B8" s="33" t="s">
        <v>128</v>
      </c>
      <c r="C8" s="34">
        <f>C9</f>
        <v>611186</v>
      </c>
      <c r="D8" s="34">
        <f t="shared" si="0"/>
        <v>624195</v>
      </c>
      <c r="E8" s="34">
        <f t="shared" si="0"/>
        <v>511736.5</v>
      </c>
      <c r="F8" s="34">
        <f>F9</f>
        <v>526500</v>
      </c>
      <c r="G8" s="34">
        <f t="shared" si="1"/>
        <v>-97695</v>
      </c>
      <c r="H8" s="41">
        <f t="shared" si="2"/>
        <v>84.34864104967198</v>
      </c>
    </row>
    <row r="9" spans="1:8" ht="19.5" customHeight="1">
      <c r="A9" s="19">
        <v>41231</v>
      </c>
      <c r="B9" s="19" t="s">
        <v>128</v>
      </c>
      <c r="C9" s="20">
        <v>611186</v>
      </c>
      <c r="D9" s="20">
        <v>624195</v>
      </c>
      <c r="E9" s="20">
        <v>511736.5</v>
      </c>
      <c r="F9" s="20">
        <v>526500</v>
      </c>
      <c r="G9" s="20">
        <f t="shared" si="1"/>
        <v>-97695</v>
      </c>
      <c r="H9" s="26">
        <f t="shared" si="2"/>
        <v>84.34864104967198</v>
      </c>
    </row>
    <row r="10" spans="1:8" ht="19.5" customHeight="1">
      <c r="A10" s="29">
        <v>42</v>
      </c>
      <c r="B10" s="29" t="s">
        <v>111</v>
      </c>
      <c r="C10" s="30">
        <f>C11+C29+C32</f>
        <v>391063</v>
      </c>
      <c r="D10" s="30">
        <f>D11+D29+D32</f>
        <v>3376105</v>
      </c>
      <c r="E10" s="30">
        <f>E11+E29+E32</f>
        <v>1931143.6</v>
      </c>
      <c r="F10" s="30">
        <f>F11+F29+F32</f>
        <v>2234500</v>
      </c>
      <c r="G10" s="30">
        <f t="shared" si="1"/>
        <v>-1141605</v>
      </c>
      <c r="H10" s="39">
        <f t="shared" si="2"/>
        <v>66.18573770661754</v>
      </c>
    </row>
    <row r="11" spans="1:8" ht="19.5" customHeight="1">
      <c r="A11" s="31">
        <v>422</v>
      </c>
      <c r="B11" s="31" t="s">
        <v>112</v>
      </c>
      <c r="C11" s="32">
        <f>C12+C17+C19+C22+C25</f>
        <v>391063</v>
      </c>
      <c r="D11" s="32">
        <f>D12+D17+D19+D22+D25</f>
        <v>3376105</v>
      </c>
      <c r="E11" s="32">
        <f>E12+E17+E19+E22+E25</f>
        <v>1931143.6</v>
      </c>
      <c r="F11" s="32">
        <f>F12+F17+F19+F22+F25</f>
        <v>1825000</v>
      </c>
      <c r="G11" s="32">
        <f t="shared" si="1"/>
        <v>-1551105</v>
      </c>
      <c r="H11" s="40">
        <f t="shared" si="2"/>
        <v>54.05637561627971</v>
      </c>
    </row>
    <row r="12" spans="1:8" ht="19.5" customHeight="1">
      <c r="A12" s="33">
        <v>4221</v>
      </c>
      <c r="B12" s="33" t="s">
        <v>113</v>
      </c>
      <c r="C12" s="34">
        <f>SUM(C13:C16)</f>
        <v>321063</v>
      </c>
      <c r="D12" s="34">
        <f>SUM(D13:D16)</f>
        <v>958230</v>
      </c>
      <c r="E12" s="34">
        <f>SUM(E13:E16)</f>
        <v>369953.65</v>
      </c>
      <c r="F12" s="34">
        <f>SUM(F13:F16)</f>
        <v>0</v>
      </c>
      <c r="G12" s="34">
        <f t="shared" si="1"/>
        <v>-958230</v>
      </c>
      <c r="H12" s="41">
        <f t="shared" si="2"/>
        <v>0</v>
      </c>
    </row>
    <row r="13" spans="1:8" ht="19.5" customHeight="1">
      <c r="A13" s="19">
        <v>42211</v>
      </c>
      <c r="B13" s="19" t="s">
        <v>114</v>
      </c>
      <c r="C13" s="20">
        <v>87563</v>
      </c>
      <c r="D13" s="20">
        <v>548730</v>
      </c>
      <c r="E13" s="20">
        <v>234899.73</v>
      </c>
      <c r="F13" s="20">
        <v>0</v>
      </c>
      <c r="G13" s="20">
        <f t="shared" si="1"/>
        <v>-548730</v>
      </c>
      <c r="H13" s="26">
        <f t="shared" si="2"/>
        <v>0</v>
      </c>
    </row>
    <row r="14" spans="1:8" ht="19.5" customHeight="1">
      <c r="A14" s="19">
        <v>42212</v>
      </c>
      <c r="B14" s="19" t="s">
        <v>115</v>
      </c>
      <c r="C14" s="20">
        <v>0</v>
      </c>
      <c r="D14" s="20">
        <v>175500</v>
      </c>
      <c r="E14" s="20">
        <v>96664.74</v>
      </c>
      <c r="F14" s="20">
        <v>0</v>
      </c>
      <c r="G14" s="20">
        <f t="shared" si="1"/>
        <v>-175500</v>
      </c>
      <c r="H14" s="26">
        <f t="shared" si="2"/>
        <v>0</v>
      </c>
    </row>
    <row r="15" spans="1:8" ht="19.5" customHeight="1">
      <c r="A15" s="19">
        <v>422120</v>
      </c>
      <c r="B15" s="19" t="s">
        <v>129</v>
      </c>
      <c r="C15" s="20">
        <v>0</v>
      </c>
      <c r="D15" s="20">
        <v>0</v>
      </c>
      <c r="E15" s="20">
        <v>24421.25</v>
      </c>
      <c r="F15" s="20">
        <v>0</v>
      </c>
      <c r="G15" s="20">
        <f t="shared" si="1"/>
        <v>0</v>
      </c>
      <c r="H15" s="26" t="e">
        <f t="shared" si="2"/>
        <v>#DIV/0!</v>
      </c>
    </row>
    <row r="16" spans="1:8" ht="19.5" customHeight="1">
      <c r="A16" s="19">
        <v>42219</v>
      </c>
      <c r="B16" s="19" t="s">
        <v>138</v>
      </c>
      <c r="C16" s="20">
        <v>233500</v>
      </c>
      <c r="D16" s="20">
        <v>234000</v>
      </c>
      <c r="E16" s="20">
        <v>13967.93</v>
      </c>
      <c r="F16" s="20">
        <v>0</v>
      </c>
      <c r="G16" s="20">
        <f t="shared" si="1"/>
        <v>-234000</v>
      </c>
      <c r="H16" s="26">
        <f t="shared" si="2"/>
        <v>0</v>
      </c>
    </row>
    <row r="17" spans="1:8" ht="19.5" customHeight="1">
      <c r="A17" s="33">
        <v>4222</v>
      </c>
      <c r="B17" s="33" t="s">
        <v>121</v>
      </c>
      <c r="C17" s="34">
        <f>SUM(C18:C18)</f>
        <v>0</v>
      </c>
      <c r="D17" s="34">
        <f>SUM(D18:D18)</f>
        <v>0</v>
      </c>
      <c r="E17" s="34">
        <f>SUM(E18:E18)</f>
        <v>11.3</v>
      </c>
      <c r="F17" s="34">
        <f>SUM(F18:F18)</f>
        <v>0</v>
      </c>
      <c r="G17" s="34">
        <f t="shared" si="1"/>
        <v>0</v>
      </c>
      <c r="H17" s="41" t="e">
        <f t="shared" si="2"/>
        <v>#DIV/0!</v>
      </c>
    </row>
    <row r="18" spans="1:8" ht="19.5" customHeight="1">
      <c r="A18" s="19">
        <v>42222</v>
      </c>
      <c r="B18" s="19" t="s">
        <v>125</v>
      </c>
      <c r="C18" s="20">
        <v>0</v>
      </c>
      <c r="D18" s="20"/>
      <c r="E18" s="20">
        <v>11.3</v>
      </c>
      <c r="F18" s="20">
        <v>0</v>
      </c>
      <c r="G18" s="20">
        <f t="shared" si="1"/>
        <v>0</v>
      </c>
      <c r="H18" s="26" t="e">
        <f t="shared" si="2"/>
        <v>#DIV/0!</v>
      </c>
    </row>
    <row r="19" spans="1:8" ht="19.5" customHeight="1">
      <c r="A19" s="33">
        <v>4223</v>
      </c>
      <c r="B19" s="33" t="s">
        <v>139</v>
      </c>
      <c r="C19" s="34">
        <f>SUM(C20:C21)</f>
        <v>0</v>
      </c>
      <c r="D19" s="34">
        <f>SUM(D20:D21)</f>
        <v>58500</v>
      </c>
      <c r="E19" s="34">
        <f>SUM(E20:E21)</f>
        <v>72563.93</v>
      </c>
      <c r="F19" s="34">
        <f>SUM(F20:F21)</f>
        <v>0</v>
      </c>
      <c r="G19" s="34">
        <f t="shared" si="1"/>
        <v>-58500</v>
      </c>
      <c r="H19" s="41">
        <f t="shared" si="2"/>
        <v>0</v>
      </c>
    </row>
    <row r="20" spans="1:8" ht="19.5" customHeight="1">
      <c r="A20" s="19">
        <v>42231</v>
      </c>
      <c r="B20" s="19" t="s">
        <v>140</v>
      </c>
      <c r="C20" s="20">
        <v>0</v>
      </c>
      <c r="D20" s="20">
        <v>58500</v>
      </c>
      <c r="E20" s="20">
        <v>59414.5</v>
      </c>
      <c r="F20" s="20">
        <v>0</v>
      </c>
      <c r="G20" s="20">
        <f t="shared" si="1"/>
        <v>-58500</v>
      </c>
      <c r="H20" s="26">
        <f t="shared" si="2"/>
        <v>0</v>
      </c>
    </row>
    <row r="21" spans="1:8" ht="19.5" customHeight="1">
      <c r="A21" s="19">
        <v>42239</v>
      </c>
      <c r="B21" s="19" t="s">
        <v>256</v>
      </c>
      <c r="C21" s="20">
        <v>0</v>
      </c>
      <c r="D21" s="20"/>
      <c r="E21" s="20">
        <v>13149.43</v>
      </c>
      <c r="F21" s="20">
        <v>0</v>
      </c>
      <c r="G21" s="20">
        <f t="shared" si="1"/>
        <v>0</v>
      </c>
      <c r="H21" s="26" t="e">
        <f t="shared" si="2"/>
        <v>#DIV/0!</v>
      </c>
    </row>
    <row r="22" spans="1:8" ht="19.5" customHeight="1">
      <c r="A22" s="33">
        <v>4224</v>
      </c>
      <c r="B22" s="33" t="s">
        <v>116</v>
      </c>
      <c r="C22" s="34">
        <f>SUM(C23:C24)</f>
        <v>70000</v>
      </c>
      <c r="D22" s="34">
        <f>SUM(D23:D24)</f>
        <v>2346875</v>
      </c>
      <c r="E22" s="34">
        <f>SUM(E23:E24)</f>
        <v>1347640.58</v>
      </c>
      <c r="F22" s="34">
        <f>SUM(F23:F24)</f>
        <v>1825000</v>
      </c>
      <c r="G22" s="34">
        <f t="shared" si="1"/>
        <v>-521875</v>
      </c>
      <c r="H22" s="41">
        <f t="shared" si="2"/>
        <v>77.762982689747</v>
      </c>
    </row>
    <row r="23" spans="1:8" ht="19.5" customHeight="1">
      <c r="A23" s="19">
        <v>42241</v>
      </c>
      <c r="B23" s="19" t="s">
        <v>123</v>
      </c>
      <c r="C23" s="20">
        <v>0</v>
      </c>
      <c r="D23" s="20">
        <v>795000</v>
      </c>
      <c r="E23" s="20">
        <v>744250</v>
      </c>
      <c r="F23" s="20">
        <v>45000</v>
      </c>
      <c r="G23" s="20">
        <f t="shared" si="1"/>
        <v>-750000</v>
      </c>
      <c r="H23" s="26">
        <f t="shared" si="2"/>
        <v>5.660377358490567</v>
      </c>
    </row>
    <row r="24" spans="1:8" ht="19.5" customHeight="1">
      <c r="A24" s="19">
        <v>42242</v>
      </c>
      <c r="B24" s="19" t="s">
        <v>117</v>
      </c>
      <c r="C24" s="20">
        <v>70000</v>
      </c>
      <c r="D24" s="20">
        <v>1551875</v>
      </c>
      <c r="E24" s="20">
        <v>603390.58</v>
      </c>
      <c r="F24" s="20">
        <v>1780000</v>
      </c>
      <c r="G24" s="20">
        <f t="shared" si="1"/>
        <v>228125</v>
      </c>
      <c r="H24" s="26">
        <f t="shared" si="2"/>
        <v>114.69995972613773</v>
      </c>
    </row>
    <row r="25" spans="1:8" ht="19.5" customHeight="1">
      <c r="A25" s="33">
        <v>4225</v>
      </c>
      <c r="B25" s="33" t="s">
        <v>130</v>
      </c>
      <c r="C25" s="34">
        <f>SUM(C26:C28)</f>
        <v>0</v>
      </c>
      <c r="D25" s="34">
        <f>SUM(D26:D28)</f>
        <v>12500</v>
      </c>
      <c r="E25" s="34">
        <f>SUM(E26:E28)</f>
        <v>140974.14</v>
      </c>
      <c r="F25" s="34">
        <f>SUM(F26:F28)</f>
        <v>0</v>
      </c>
      <c r="G25" s="34">
        <f t="shared" si="1"/>
        <v>-12500</v>
      </c>
      <c r="H25" s="41">
        <f t="shared" si="2"/>
        <v>0</v>
      </c>
    </row>
    <row r="26" spans="1:8" ht="19.5" customHeight="1">
      <c r="A26" s="19">
        <v>42251</v>
      </c>
      <c r="B26" s="19" t="s">
        <v>131</v>
      </c>
      <c r="C26" s="20">
        <v>0</v>
      </c>
      <c r="D26" s="20">
        <v>12500</v>
      </c>
      <c r="E26" s="20">
        <v>61492.5</v>
      </c>
      <c r="F26" s="20">
        <v>0</v>
      </c>
      <c r="G26" s="20">
        <f t="shared" si="1"/>
        <v>-12500</v>
      </c>
      <c r="H26" s="26">
        <f t="shared" si="2"/>
        <v>0</v>
      </c>
    </row>
    <row r="27" spans="1:8" ht="19.5" customHeight="1">
      <c r="A27" s="19">
        <v>42252</v>
      </c>
      <c r="B27" s="19" t="s">
        <v>132</v>
      </c>
      <c r="C27" s="20">
        <v>0</v>
      </c>
      <c r="D27" s="20"/>
      <c r="E27" s="20">
        <v>34981.64</v>
      </c>
      <c r="F27" s="20">
        <v>0</v>
      </c>
      <c r="G27" s="20">
        <f t="shared" si="1"/>
        <v>0</v>
      </c>
      <c r="H27" s="26" t="e">
        <f t="shared" si="2"/>
        <v>#DIV/0!</v>
      </c>
    </row>
    <row r="28" spans="1:8" ht="19.5" customHeight="1">
      <c r="A28" s="19">
        <v>42259</v>
      </c>
      <c r="B28" s="19" t="s">
        <v>257</v>
      </c>
      <c r="C28" s="20">
        <v>0</v>
      </c>
      <c r="D28" s="20"/>
      <c r="E28" s="20">
        <v>44500</v>
      </c>
      <c r="F28" s="20">
        <v>0</v>
      </c>
      <c r="G28" s="20">
        <f t="shared" si="1"/>
        <v>0</v>
      </c>
      <c r="H28" s="26" t="e">
        <f t="shared" si="2"/>
        <v>#DIV/0!</v>
      </c>
    </row>
    <row r="29" spans="1:8" ht="19.5" customHeight="1">
      <c r="A29" s="31">
        <v>423</v>
      </c>
      <c r="B29" s="31" t="s">
        <v>118</v>
      </c>
      <c r="C29" s="32">
        <f>C30</f>
        <v>0</v>
      </c>
      <c r="D29" s="32">
        <f>D30</f>
        <v>0</v>
      </c>
      <c r="E29" s="32">
        <f>E30</f>
        <v>0</v>
      </c>
      <c r="F29" s="32">
        <f>F30</f>
        <v>409500</v>
      </c>
      <c r="G29" s="32">
        <f t="shared" si="1"/>
        <v>409500</v>
      </c>
      <c r="H29" s="40" t="e">
        <f t="shared" si="2"/>
        <v>#DIV/0!</v>
      </c>
    </row>
    <row r="30" spans="1:8" ht="19.5" customHeight="1">
      <c r="A30" s="33">
        <v>4231</v>
      </c>
      <c r="B30" s="33" t="s">
        <v>119</v>
      </c>
      <c r="C30" s="34">
        <f>SUM(C31:C31)</f>
        <v>0</v>
      </c>
      <c r="D30" s="34">
        <f>SUM(D31:D31)</f>
        <v>0</v>
      </c>
      <c r="E30" s="34">
        <f>SUM(E31:E31)</f>
        <v>0</v>
      </c>
      <c r="F30" s="34">
        <f>SUM(F31:F31)</f>
        <v>409500</v>
      </c>
      <c r="G30" s="34">
        <f t="shared" si="1"/>
        <v>409500</v>
      </c>
      <c r="H30" s="41" t="e">
        <f t="shared" si="2"/>
        <v>#DIV/0!</v>
      </c>
    </row>
    <row r="31" spans="1:8" ht="19.5" customHeight="1">
      <c r="A31" s="19">
        <v>42311</v>
      </c>
      <c r="B31" s="19" t="s">
        <v>120</v>
      </c>
      <c r="C31" s="20">
        <v>0</v>
      </c>
      <c r="D31" s="20">
        <v>0</v>
      </c>
      <c r="E31" s="20">
        <v>0</v>
      </c>
      <c r="F31" s="20">
        <v>409500</v>
      </c>
      <c r="G31" s="20">
        <f t="shared" si="1"/>
        <v>409500</v>
      </c>
      <c r="H31" s="26" t="e">
        <f t="shared" si="2"/>
        <v>#DIV/0!</v>
      </c>
    </row>
    <row r="32" spans="1:8" ht="19.5" customHeight="1">
      <c r="A32" s="31">
        <v>426</v>
      </c>
      <c r="B32" s="31" t="s">
        <v>133</v>
      </c>
      <c r="C32" s="32">
        <f aca="true" t="shared" si="3" ref="C32:F33">C33</f>
        <v>0</v>
      </c>
      <c r="D32" s="32">
        <f t="shared" si="3"/>
        <v>0</v>
      </c>
      <c r="E32" s="32">
        <f t="shared" si="3"/>
        <v>0</v>
      </c>
      <c r="F32" s="32">
        <f t="shared" si="3"/>
        <v>0</v>
      </c>
      <c r="G32" s="32">
        <f t="shared" si="1"/>
        <v>0</v>
      </c>
      <c r="H32" s="40" t="e">
        <f t="shared" si="2"/>
        <v>#DIV/0!</v>
      </c>
    </row>
    <row r="33" spans="1:8" ht="19.5" customHeight="1">
      <c r="A33" s="33">
        <v>4262</v>
      </c>
      <c r="B33" s="33" t="s">
        <v>134</v>
      </c>
      <c r="C33" s="34">
        <f t="shared" si="3"/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1"/>
        <v>0</v>
      </c>
      <c r="H33" s="41" t="e">
        <f t="shared" si="2"/>
        <v>#DIV/0!</v>
      </c>
    </row>
    <row r="34" spans="1:8" ht="19.5" customHeight="1">
      <c r="A34" s="19">
        <v>42621</v>
      </c>
      <c r="B34" s="19" t="s">
        <v>134</v>
      </c>
      <c r="C34" s="20">
        <v>0</v>
      </c>
      <c r="D34" s="20">
        <v>0</v>
      </c>
      <c r="E34" s="20">
        <v>0</v>
      </c>
      <c r="F34" s="20">
        <v>0</v>
      </c>
      <c r="G34" s="20">
        <f t="shared" si="1"/>
        <v>0</v>
      </c>
      <c r="H34" s="26" t="e">
        <f t="shared" si="2"/>
        <v>#DIV/0!</v>
      </c>
    </row>
    <row r="35" ht="19.5" customHeight="1">
      <c r="C35" s="1"/>
    </row>
    <row r="36" ht="19.5" customHeight="1">
      <c r="C36" s="1"/>
    </row>
    <row r="37" ht="19.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</sheetData>
  <sheetProtection/>
  <mergeCells count="1">
    <mergeCell ref="A1:H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80" r:id="rId1"/>
  <headerFooter alignWithMargins="0">
    <oddHeader>&amp;LUpravno vijeće
27. prosinac 2016.&amp;CFinancijski plan prihoda i rashoda za 2017. godinu&amp;R49. sjednica
Točka 4a. dnevnog reda</oddHeader>
    <oddFooter>&amp;LNastavni zavod za javno zdravstvo Dr. "Andrija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2016-12-23T10:37:32Z</cp:lastPrinted>
  <dcterms:created xsi:type="dcterms:W3CDTF">2012-12-16T10:33:18Z</dcterms:created>
  <dcterms:modified xsi:type="dcterms:W3CDTF">2017-01-05T09:15:36Z</dcterms:modified>
  <cp:category/>
  <cp:version/>
  <cp:contentType/>
  <cp:contentStatus/>
</cp:coreProperties>
</file>