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Plan 2015. - NI - rebalans" sheetId="1" r:id="rId1"/>
    <sheet name="Nerealizirano 2014." sheetId="2" r:id="rId2"/>
  </sheets>
  <definedNames>
    <definedName name="_xlnm.Print_Area" localSheetId="0">'Plan 2015. - NI - rebalans'!$A:$M</definedName>
    <definedName name="_xlnm.Print_Titles" localSheetId="0">'Plan 2015. - NI - rebalans'!$4:$4</definedName>
  </definedNames>
  <calcPr fullCalcOnLoad="1"/>
</workbook>
</file>

<file path=xl/sharedStrings.xml><?xml version="1.0" encoding="utf-8"?>
<sst xmlns="http://schemas.openxmlformats.org/spreadsheetml/2006/main" count="133" uniqueCount="78">
  <si>
    <t>Računala i računalna oprema</t>
  </si>
  <si>
    <t>Zavod</t>
  </si>
  <si>
    <t>Uredski namještaj</t>
  </si>
  <si>
    <t>Telefoni i ostali komunikacijski uređaji</t>
  </si>
  <si>
    <t xml:space="preserve">Mobilni uređaji </t>
  </si>
  <si>
    <t>Fax uređaji</t>
  </si>
  <si>
    <t>Medicinska oprema</t>
  </si>
  <si>
    <t xml:space="preserve"> Laboratorijska oprema</t>
  </si>
  <si>
    <t>Ekologija</t>
  </si>
  <si>
    <t xml:space="preserve">Prijevozna sredstva </t>
  </si>
  <si>
    <t>Dodatna ulaganja na građevinskim objektima</t>
  </si>
  <si>
    <t>UKUPNO</t>
  </si>
  <si>
    <t>Vozila</t>
  </si>
  <si>
    <t>Evid. br. nabave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</si>
  <si>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</si>
  <si>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</si>
  <si>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</si>
  <si>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</si>
  <si>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</si>
  <si>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</si>
  <si>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</si>
  <si>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Licence</t>
  </si>
  <si>
    <t>Oprema</t>
  </si>
  <si>
    <t>Električni agregat za potrebe rezervnog napajanja</t>
  </si>
  <si>
    <t>Desktop računala</t>
  </si>
  <si>
    <t xml:space="preserve">Pisači </t>
  </si>
  <si>
    <t>Sustav za utvrđivanje autentičnosti hrane određivanjem omjera izotopa</t>
  </si>
  <si>
    <t xml:space="preserve">Procjenjena vrijednost nabave za 2015. godinu
čl. 20 ZJN </t>
  </si>
  <si>
    <t>Digitalni RTG mamografski uređaj</t>
  </si>
  <si>
    <t>Serverske i klijentske Microsoft licence</t>
  </si>
  <si>
    <t>Vozilo s prenamjenom u mobilni mamograf</t>
  </si>
  <si>
    <t>Epidemiologija</t>
  </si>
  <si>
    <t>Storage - glavno diskovno polje</t>
  </si>
  <si>
    <t>Plinski kromatograf vezan na trostruki kvadrupolni analizator GCMS/MS</t>
  </si>
  <si>
    <t>Uređenje prostora Služba za zaštitu okoliša i zdravstvenu ekologiju - Izgradnja spojnih hodnika, adaptacija zgrade A i pripremni radovi za rekonstrukciju zgrade B</t>
  </si>
  <si>
    <t>Generator dušika</t>
  </si>
  <si>
    <t>Plinski kromatograf s ECD detektorom</t>
  </si>
  <si>
    <t>Potopna pumpa Wilo za neutralizator</t>
  </si>
  <si>
    <t>Suhi objektiv i kamera s pripadajućim softverom</t>
  </si>
  <si>
    <t>Laboratorijski stolovi</t>
  </si>
  <si>
    <t>Nova procijenjena vrijednost za 2015.</t>
  </si>
  <si>
    <t>Uredske stolice i namještaj</t>
  </si>
  <si>
    <t>Mikrobiologija</t>
  </si>
  <si>
    <t>Ploter s potrošnim materijalom</t>
  </si>
  <si>
    <t xml:space="preserve"> Laboratorijski namještaj</t>
  </si>
  <si>
    <t>Laboratorijski hladnjaci</t>
  </si>
  <si>
    <t>Precizni i optički instrumenti</t>
  </si>
  <si>
    <t>Planirana  vrijednost predmeta nabave
(s PDV-om)</t>
  </si>
  <si>
    <t>Mrežni preklopnici za poslužiteljsku prostoriju</t>
  </si>
  <si>
    <t>Adaptacija aneksa zgrade A za potrebe DDD-a</t>
  </si>
  <si>
    <t>Dva komunikacijska ormara s instalacijom i premještanjem instalacija i mrežnih uređaja</t>
  </si>
  <si>
    <t>Redundantni klima-uređaji za poslužiteljsku prostoriju</t>
  </si>
  <si>
    <t>Poslužiteljski i mrežni ormari</t>
  </si>
  <si>
    <t>Računalne komponente i razni perfiferni uređaji</t>
  </si>
  <si>
    <t>Uređaj za određivanje adsorbilnih organskih halogenida AOX</t>
  </si>
  <si>
    <t>Uređaj za određivanje metala ICP MS</t>
  </si>
  <si>
    <t>Sustav nadzora i kontrole kretanja</t>
  </si>
  <si>
    <t>Dodatne licence za ispisno rješenje Uniflow</t>
  </si>
  <si>
    <t>PLAN NABAVE DUGOTRAJNE NEFINANCIJSKE IMOVINE ZA 2015. GODINU - NEREALIZIRANO 2014.</t>
  </si>
  <si>
    <t>Električne instalacije i strukturno kabliranje</t>
  </si>
  <si>
    <t>PLAN NABAVE DUGOTRAJNE NEFINANCIJSKE IMOVINE ZA 2015. GODINU - REBALANS</t>
  </si>
  <si>
    <t>Povećanje / smanjenje,
  UV 28,
23.04.2015.</t>
  </si>
  <si>
    <t>Ulaganja u računalne programe</t>
  </si>
  <si>
    <t>Programsko rješenje za upravljanje planiranjem sa skladišno-materijalnim poslovanjem</t>
  </si>
  <si>
    <t>Oprema za grijanje, ventilaciju i hlađenje</t>
  </si>
  <si>
    <t>Klima uređaji</t>
  </si>
  <si>
    <t>Javno zdravstvo</t>
  </si>
  <si>
    <t>Mini incubator</t>
  </si>
  <si>
    <t>Programsko rješenje za gospodarenje otpadom</t>
  </si>
  <si>
    <t>Obnova licenci za vatrozid i PRTG nadzor servera i uređaja</t>
  </si>
  <si>
    <t>Denzimat - 3 komada</t>
  </si>
  <si>
    <t>Ostala uredska oprema</t>
  </si>
  <si>
    <t>Kopirni uređaji</t>
  </si>
  <si>
    <t>Mikrobiologški sigurnosni laminar</t>
  </si>
  <si>
    <t>Povećanje / smanjenje,
  UV 37,
23.12.2015.</t>
  </si>
  <si>
    <t>Mikrotitarski Elisa čitač UT 2100 C</t>
  </si>
  <si>
    <t>Pumpa SKC universal deluxe single+rotametar</t>
  </si>
  <si>
    <t>Mikseri i mlinovi za pripremu uzoraka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</si>
</sst>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8" borderId="10" xfId="0" applyFont="1" applyFill="1" applyBorder="1" applyAlignment="1">
      <alignment horizontal="left" vertical="center" wrapText="1"/>
    </xf>
    <xf numFmtId="3" fontId="2" fillId="8" borderId="10" xfId="0" applyNumberFormat="1" applyFont="1" applyFill="1" applyBorder="1" applyAlignment="1">
      <alignment vertical="center" wrapText="1"/>
    </xf>
    <xf numFmtId="3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3" fontId="2" fillId="8" borderId="15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center" wrapText="1"/>
    </xf>
    <xf numFmtId="3" fontId="2" fillId="35" borderId="17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49" fillId="8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left" vertical="center" wrapText="1"/>
    </xf>
    <xf numFmtId="3" fontId="49" fillId="8" borderId="10" xfId="0" applyNumberFormat="1" applyFont="1" applyFill="1" applyBorder="1" applyAlignment="1">
      <alignment vertical="center" wrapText="1"/>
    </xf>
    <xf numFmtId="3" fontId="49" fillId="8" borderId="10" xfId="0" applyNumberFormat="1" applyFont="1" applyFill="1" applyBorder="1" applyAlignment="1">
      <alignment horizontal="center" vertical="center" wrapText="1"/>
    </xf>
    <xf numFmtId="3" fontId="49" fillId="8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3" fontId="49" fillId="33" borderId="10" xfId="0" applyNumberFormat="1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8" fillId="8" borderId="10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left" vertical="center" wrapText="1"/>
    </xf>
    <xf numFmtId="3" fontId="48" fillId="8" borderId="10" xfId="0" applyNumberFormat="1" applyFont="1" applyFill="1" applyBorder="1" applyAlignment="1">
      <alignment vertical="center" wrapText="1"/>
    </xf>
    <xf numFmtId="3" fontId="48" fillId="8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vertical="center"/>
    </xf>
    <xf numFmtId="0" fontId="49" fillId="8" borderId="10" xfId="0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8" fillId="8" borderId="10" xfId="0" applyFont="1" applyFill="1" applyBorder="1" applyAlignment="1">
      <alignment/>
    </xf>
    <xf numFmtId="49" fontId="49" fillId="34" borderId="11" xfId="0" applyNumberFormat="1" applyFont="1" applyFill="1" applyBorder="1" applyAlignment="1">
      <alignment horizontal="center" vertical="center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center" vertical="center" wrapText="1"/>
    </xf>
    <xf numFmtId="3" fontId="49" fillId="34" borderId="13" xfId="0" applyNumberFormat="1" applyFont="1" applyFill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3" fontId="49" fillId="8" borderId="15" xfId="0" applyNumberFormat="1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vertical="center"/>
    </xf>
    <xf numFmtId="0" fontId="48" fillId="8" borderId="14" xfId="0" applyFont="1" applyFill="1" applyBorder="1" applyAlignment="1">
      <alignment horizontal="center" vertical="center" wrapText="1"/>
    </xf>
    <xf numFmtId="0" fontId="50" fillId="8" borderId="14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left" vertical="center"/>
    </xf>
    <xf numFmtId="3" fontId="49" fillId="35" borderId="17" xfId="0" applyNumberFormat="1" applyFont="1" applyFill="1" applyBorder="1" applyAlignment="1">
      <alignment vertical="center"/>
    </xf>
    <xf numFmtId="3" fontId="49" fillId="35" borderId="17" xfId="0" applyNumberFormat="1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vertical="center"/>
    </xf>
    <xf numFmtId="3" fontId="49" fillId="35" borderId="18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vertical="center"/>
    </xf>
    <xf numFmtId="0" fontId="49" fillId="35" borderId="9" xfId="61" applyFont="1" applyFill="1" applyAlignment="1">
      <alignment horizontal="center"/>
    </xf>
    <xf numFmtId="0" fontId="5" fillId="35" borderId="9" xfId="6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2:M6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7109375" style="41" customWidth="1"/>
    <col min="2" max="2" width="10.7109375" style="42" customWidth="1"/>
    <col min="3" max="3" width="10.7109375" style="43" customWidth="1"/>
    <col min="4" max="4" width="10.7109375" style="44" customWidth="1"/>
    <col min="5" max="5" width="10.7109375" style="41" customWidth="1"/>
    <col min="6" max="6" width="15.7109375" style="40" customWidth="1"/>
    <col min="7" max="7" width="32.57421875" style="40" customWidth="1"/>
    <col min="8" max="9" width="13.28125" style="40" customWidth="1"/>
    <col min="10" max="10" width="14.28125" style="40" customWidth="1"/>
    <col min="11" max="12" width="13.28125" style="40" customWidth="1"/>
    <col min="13" max="13" width="13.28125" style="43" customWidth="1"/>
    <col min="14" max="16384" width="9.140625" style="40" customWidth="1"/>
  </cols>
  <sheetData>
    <row r="2" spans="1:13" ht="18.75" customHeight="1" thickBot="1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ht="14.25" thickBot="1" thickTop="1"/>
    <row r="4" spans="1:13" ht="63.75">
      <c r="A4" s="76" t="s">
        <v>13</v>
      </c>
      <c r="B4" s="77" t="s">
        <v>14</v>
      </c>
      <c r="C4" s="77" t="s">
        <v>15</v>
      </c>
      <c r="D4" s="77" t="s">
        <v>16</v>
      </c>
      <c r="E4" s="77" t="s">
        <v>17</v>
      </c>
      <c r="F4" s="77" t="s">
        <v>18</v>
      </c>
      <c r="G4" s="77" t="s">
        <v>19</v>
      </c>
      <c r="H4" s="78" t="s">
        <v>27</v>
      </c>
      <c r="I4" s="78" t="s">
        <v>61</v>
      </c>
      <c r="J4" s="78" t="s">
        <v>74</v>
      </c>
      <c r="K4" s="78" t="s">
        <v>40</v>
      </c>
      <c r="L4" s="78" t="s">
        <v>47</v>
      </c>
      <c r="M4" s="79" t="s">
        <v>20</v>
      </c>
    </row>
    <row r="5" spans="1:13" ht="30" customHeight="1">
      <c r="A5" s="80"/>
      <c r="B5" s="46"/>
      <c r="C5" s="47"/>
      <c r="D5" s="48"/>
      <c r="E5" s="45"/>
      <c r="F5" s="45">
        <v>41231</v>
      </c>
      <c r="G5" s="46" t="s">
        <v>21</v>
      </c>
      <c r="H5" s="49">
        <f aca="true" t="shared" si="0" ref="H5:M5">SUM(H6:H7)</f>
        <v>0</v>
      </c>
      <c r="I5" s="49">
        <f t="shared" si="0"/>
        <v>26000</v>
      </c>
      <c r="J5" s="49">
        <f t="shared" si="0"/>
        <v>37000</v>
      </c>
      <c r="K5" s="49">
        <f t="shared" si="0"/>
        <v>63000</v>
      </c>
      <c r="L5" s="49">
        <f t="shared" si="0"/>
        <v>78750</v>
      </c>
      <c r="M5" s="81">
        <f t="shared" si="0"/>
        <v>73552.5</v>
      </c>
    </row>
    <row r="6" spans="1:13" ht="30" customHeight="1">
      <c r="A6" s="82"/>
      <c r="B6" s="51"/>
      <c r="C6" s="52"/>
      <c r="D6" s="53"/>
      <c r="E6" s="50"/>
      <c r="F6" s="54" t="s">
        <v>1</v>
      </c>
      <c r="G6" s="55" t="s">
        <v>69</v>
      </c>
      <c r="H6" s="56">
        <v>0</v>
      </c>
      <c r="I6" s="56">
        <v>0</v>
      </c>
      <c r="J6" s="56">
        <v>37000</v>
      </c>
      <c r="K6" s="56">
        <f>SUM(H6:J6)</f>
        <v>37000</v>
      </c>
      <c r="L6" s="56">
        <f>K6*1.25</f>
        <v>46250</v>
      </c>
      <c r="M6" s="83">
        <f>K6*1.1675</f>
        <v>43197.5</v>
      </c>
    </row>
    <row r="7" spans="1:13" s="63" customFormat="1" ht="30" customHeight="1">
      <c r="A7" s="84"/>
      <c r="B7" s="58"/>
      <c r="C7" s="59"/>
      <c r="D7" s="60"/>
      <c r="E7" s="57"/>
      <c r="F7" s="57" t="s">
        <v>1</v>
      </c>
      <c r="G7" s="61" t="s">
        <v>57</v>
      </c>
      <c r="H7" s="62">
        <v>0</v>
      </c>
      <c r="I7" s="62">
        <v>26000</v>
      </c>
      <c r="J7" s="62">
        <v>0</v>
      </c>
      <c r="K7" s="56">
        <f>SUM(H7:J7)</f>
        <v>26000</v>
      </c>
      <c r="L7" s="56">
        <f>K7*1.25</f>
        <v>32500</v>
      </c>
      <c r="M7" s="85">
        <f>K7*1.1675</f>
        <v>30355</v>
      </c>
    </row>
    <row r="8" spans="1:13" ht="30" customHeight="1">
      <c r="A8" s="80"/>
      <c r="B8" s="46"/>
      <c r="C8" s="47"/>
      <c r="D8" s="48"/>
      <c r="E8" s="45"/>
      <c r="F8" s="45">
        <v>42211</v>
      </c>
      <c r="G8" s="46" t="s">
        <v>0</v>
      </c>
      <c r="H8" s="49">
        <f aca="true" t="shared" si="1" ref="H8:M8">SUM(H9:H15)</f>
        <v>656500</v>
      </c>
      <c r="I8" s="49">
        <f t="shared" si="1"/>
        <v>143000</v>
      </c>
      <c r="J8" s="49">
        <f t="shared" si="1"/>
        <v>-565000</v>
      </c>
      <c r="K8" s="49">
        <f t="shared" si="1"/>
        <v>234500</v>
      </c>
      <c r="L8" s="49">
        <f t="shared" si="1"/>
        <v>293125</v>
      </c>
      <c r="M8" s="81">
        <f t="shared" si="1"/>
        <v>273778.75</v>
      </c>
    </row>
    <row r="9" spans="1:13" s="63" customFormat="1" ht="30" customHeight="1">
      <c r="A9" s="84"/>
      <c r="B9" s="58"/>
      <c r="C9" s="59"/>
      <c r="D9" s="60"/>
      <c r="E9" s="57"/>
      <c r="F9" s="57" t="s">
        <v>1</v>
      </c>
      <c r="G9" s="58" t="s">
        <v>43</v>
      </c>
      <c r="H9" s="62">
        <v>0</v>
      </c>
      <c r="I9" s="62">
        <v>43000</v>
      </c>
      <c r="J9" s="62">
        <v>0</v>
      </c>
      <c r="K9" s="56">
        <f aca="true" t="shared" si="2" ref="K9:K15">SUM(H9:J9)</f>
        <v>43000</v>
      </c>
      <c r="L9" s="56">
        <f aca="true" t="shared" si="3" ref="L9:L15">K9*1.25</f>
        <v>53750</v>
      </c>
      <c r="M9" s="85">
        <f aca="true" t="shared" si="4" ref="M9:M15">K9*1.1675</f>
        <v>50202.5</v>
      </c>
    </row>
    <row r="10" spans="1:13" s="63" customFormat="1" ht="30" customHeight="1">
      <c r="A10" s="84"/>
      <c r="B10" s="58"/>
      <c r="C10" s="59"/>
      <c r="D10" s="60"/>
      <c r="E10" s="57"/>
      <c r="F10" s="57" t="s">
        <v>1</v>
      </c>
      <c r="G10" s="58" t="s">
        <v>48</v>
      </c>
      <c r="H10" s="62">
        <v>0</v>
      </c>
      <c r="I10" s="62">
        <v>150000</v>
      </c>
      <c r="J10" s="62">
        <v>-150000</v>
      </c>
      <c r="K10" s="56">
        <f t="shared" si="2"/>
        <v>0</v>
      </c>
      <c r="L10" s="56">
        <f t="shared" si="3"/>
        <v>0</v>
      </c>
      <c r="M10" s="85">
        <f t="shared" si="4"/>
        <v>0</v>
      </c>
    </row>
    <row r="11" spans="1:13" s="63" customFormat="1" ht="30" customHeight="1">
      <c r="A11" s="84"/>
      <c r="B11" s="58"/>
      <c r="C11" s="59"/>
      <c r="D11" s="60"/>
      <c r="E11" s="57"/>
      <c r="F11" s="57" t="s">
        <v>1</v>
      </c>
      <c r="G11" s="58" t="s">
        <v>25</v>
      </c>
      <c r="H11" s="62">
        <v>76500</v>
      </c>
      <c r="I11" s="62">
        <v>0</v>
      </c>
      <c r="J11" s="62">
        <v>0</v>
      </c>
      <c r="K11" s="56">
        <f t="shared" si="2"/>
        <v>76500</v>
      </c>
      <c r="L11" s="56">
        <f t="shared" si="3"/>
        <v>95625</v>
      </c>
      <c r="M11" s="85">
        <f t="shared" si="4"/>
        <v>89313.75</v>
      </c>
    </row>
    <row r="12" spans="1:13" s="63" customFormat="1" ht="30" customHeight="1">
      <c r="A12" s="84"/>
      <c r="B12" s="58"/>
      <c r="C12" s="59"/>
      <c r="D12" s="60"/>
      <c r="E12" s="57"/>
      <c r="F12" s="57" t="s">
        <v>1</v>
      </c>
      <c r="G12" s="58" t="s">
        <v>32</v>
      </c>
      <c r="H12" s="62">
        <v>380000</v>
      </c>
      <c r="I12" s="62">
        <v>0</v>
      </c>
      <c r="J12" s="62">
        <v>-380000</v>
      </c>
      <c r="K12" s="56">
        <f t="shared" si="2"/>
        <v>0</v>
      </c>
      <c r="L12" s="56">
        <f t="shared" si="3"/>
        <v>0</v>
      </c>
      <c r="M12" s="85">
        <f t="shared" si="4"/>
        <v>0</v>
      </c>
    </row>
    <row r="13" spans="1:13" s="63" customFormat="1" ht="30" customHeight="1">
      <c r="A13" s="84"/>
      <c r="B13" s="58"/>
      <c r="C13" s="59"/>
      <c r="D13" s="60"/>
      <c r="E13" s="57"/>
      <c r="F13" s="57" t="s">
        <v>1</v>
      </c>
      <c r="G13" s="58" t="s">
        <v>51</v>
      </c>
      <c r="H13" s="62">
        <v>50000</v>
      </c>
      <c r="I13" s="62">
        <v>-50000</v>
      </c>
      <c r="J13" s="62">
        <v>0</v>
      </c>
      <c r="K13" s="56">
        <f t="shared" si="2"/>
        <v>0</v>
      </c>
      <c r="L13" s="56">
        <f t="shared" si="3"/>
        <v>0</v>
      </c>
      <c r="M13" s="85">
        <f t="shared" si="4"/>
        <v>0</v>
      </c>
    </row>
    <row r="14" spans="1:13" s="63" customFormat="1" ht="30" customHeight="1">
      <c r="A14" s="84"/>
      <c r="B14" s="58"/>
      <c r="C14" s="59"/>
      <c r="D14" s="60"/>
      <c r="E14" s="57"/>
      <c r="F14" s="57" t="s">
        <v>1</v>
      </c>
      <c r="G14" s="58" t="s">
        <v>52</v>
      </c>
      <c r="H14" s="62">
        <v>100000</v>
      </c>
      <c r="I14" s="62">
        <v>0</v>
      </c>
      <c r="J14" s="62">
        <v>-100000</v>
      </c>
      <c r="K14" s="56">
        <f t="shared" si="2"/>
        <v>0</v>
      </c>
      <c r="L14" s="56">
        <f t="shared" si="3"/>
        <v>0</v>
      </c>
      <c r="M14" s="85">
        <f t="shared" si="4"/>
        <v>0</v>
      </c>
    </row>
    <row r="15" spans="1:13" s="63" customFormat="1" ht="30" customHeight="1">
      <c r="A15" s="84"/>
      <c r="B15" s="58"/>
      <c r="C15" s="59"/>
      <c r="D15" s="60"/>
      <c r="E15" s="57"/>
      <c r="F15" s="57" t="s">
        <v>1</v>
      </c>
      <c r="G15" s="58" t="s">
        <v>53</v>
      </c>
      <c r="H15" s="62">
        <v>50000</v>
      </c>
      <c r="I15" s="62">
        <v>0</v>
      </c>
      <c r="J15" s="62">
        <v>65000</v>
      </c>
      <c r="K15" s="56">
        <f t="shared" si="2"/>
        <v>115000</v>
      </c>
      <c r="L15" s="56">
        <f t="shared" si="3"/>
        <v>143750</v>
      </c>
      <c r="M15" s="85">
        <f t="shared" si="4"/>
        <v>134262.5</v>
      </c>
    </row>
    <row r="16" spans="1:13" ht="30" customHeight="1">
      <c r="A16" s="86"/>
      <c r="B16" s="65"/>
      <c r="C16" s="66"/>
      <c r="D16" s="67"/>
      <c r="E16" s="64"/>
      <c r="F16" s="45">
        <v>42212</v>
      </c>
      <c r="G16" s="46" t="s">
        <v>2</v>
      </c>
      <c r="H16" s="49">
        <f aca="true" t="shared" si="5" ref="H16:M16">H17</f>
        <v>190000</v>
      </c>
      <c r="I16" s="49">
        <f t="shared" si="5"/>
        <v>0</v>
      </c>
      <c r="J16" s="49">
        <f t="shared" si="5"/>
        <v>-110000</v>
      </c>
      <c r="K16" s="49">
        <f t="shared" si="5"/>
        <v>80000</v>
      </c>
      <c r="L16" s="49">
        <f t="shared" si="5"/>
        <v>100000</v>
      </c>
      <c r="M16" s="81">
        <f t="shared" si="5"/>
        <v>93400</v>
      </c>
    </row>
    <row r="17" spans="1:13" s="63" customFormat="1" ht="30" customHeight="1">
      <c r="A17" s="84"/>
      <c r="B17" s="58"/>
      <c r="C17" s="59"/>
      <c r="D17" s="60"/>
      <c r="E17" s="57"/>
      <c r="F17" s="57" t="s">
        <v>1</v>
      </c>
      <c r="G17" s="58" t="s">
        <v>41</v>
      </c>
      <c r="H17" s="62">
        <v>190000</v>
      </c>
      <c r="I17" s="62">
        <v>0</v>
      </c>
      <c r="J17" s="62">
        <v>-110000</v>
      </c>
      <c r="K17" s="56">
        <f>SUM(H17:J17)</f>
        <v>80000</v>
      </c>
      <c r="L17" s="56">
        <f>K17*1.25</f>
        <v>100000</v>
      </c>
      <c r="M17" s="85">
        <f>K17*1.1675</f>
        <v>93400</v>
      </c>
    </row>
    <row r="18" spans="1:13" ht="30" customHeight="1">
      <c r="A18" s="86"/>
      <c r="B18" s="65"/>
      <c r="C18" s="66"/>
      <c r="D18" s="67"/>
      <c r="E18" s="64"/>
      <c r="F18" s="45">
        <v>422120</v>
      </c>
      <c r="G18" s="46" t="s">
        <v>44</v>
      </c>
      <c r="H18" s="49">
        <f aca="true" t="shared" si="6" ref="H18:M18">H19</f>
        <v>0</v>
      </c>
      <c r="I18" s="49">
        <f t="shared" si="6"/>
        <v>22000</v>
      </c>
      <c r="J18" s="49">
        <f t="shared" si="6"/>
        <v>15000</v>
      </c>
      <c r="K18" s="49">
        <f t="shared" si="6"/>
        <v>37000</v>
      </c>
      <c r="L18" s="49">
        <f t="shared" si="6"/>
        <v>46250</v>
      </c>
      <c r="M18" s="81">
        <f t="shared" si="6"/>
        <v>37000</v>
      </c>
    </row>
    <row r="19" spans="1:13" s="63" customFormat="1" ht="30" customHeight="1">
      <c r="A19" s="84"/>
      <c r="B19" s="58"/>
      <c r="C19" s="59"/>
      <c r="D19" s="60"/>
      <c r="E19" s="57"/>
      <c r="F19" s="68" t="s">
        <v>8</v>
      </c>
      <c r="G19" s="58" t="s">
        <v>39</v>
      </c>
      <c r="H19" s="62">
        <v>0</v>
      </c>
      <c r="I19" s="62">
        <v>22000</v>
      </c>
      <c r="J19" s="62">
        <v>15000</v>
      </c>
      <c r="K19" s="56">
        <f>SUM(H19:J19)</f>
        <v>37000</v>
      </c>
      <c r="L19" s="56">
        <f>K19*1.25</f>
        <v>46250</v>
      </c>
      <c r="M19" s="83">
        <f>K19</f>
        <v>37000</v>
      </c>
    </row>
    <row r="20" spans="1:13" s="63" customFormat="1" ht="30" customHeight="1">
      <c r="A20" s="80"/>
      <c r="B20" s="46"/>
      <c r="C20" s="47"/>
      <c r="D20" s="48"/>
      <c r="E20" s="45"/>
      <c r="F20" s="70">
        <v>42219</v>
      </c>
      <c r="G20" s="46" t="s">
        <v>71</v>
      </c>
      <c r="H20" s="49">
        <f aca="true" t="shared" si="7" ref="H20:M20">H21</f>
        <v>0</v>
      </c>
      <c r="I20" s="49">
        <f t="shared" si="7"/>
        <v>0</v>
      </c>
      <c r="J20" s="49">
        <f t="shared" si="7"/>
        <v>200000</v>
      </c>
      <c r="K20" s="49">
        <f t="shared" si="7"/>
        <v>200000</v>
      </c>
      <c r="L20" s="49">
        <f t="shared" si="7"/>
        <v>250000</v>
      </c>
      <c r="M20" s="81">
        <f t="shared" si="7"/>
        <v>233500</v>
      </c>
    </row>
    <row r="21" spans="1:13" s="63" customFormat="1" ht="30" customHeight="1">
      <c r="A21" s="84"/>
      <c r="B21" s="58"/>
      <c r="C21" s="59"/>
      <c r="D21" s="60"/>
      <c r="E21" s="57"/>
      <c r="F21" s="68" t="s">
        <v>1</v>
      </c>
      <c r="G21" s="58" t="s">
        <v>72</v>
      </c>
      <c r="H21" s="62">
        <v>0</v>
      </c>
      <c r="I21" s="62">
        <v>0</v>
      </c>
      <c r="J21" s="62">
        <v>200000</v>
      </c>
      <c r="K21" s="56">
        <f>SUM(H21:J21)</f>
        <v>200000</v>
      </c>
      <c r="L21" s="56">
        <f>K21*1.25</f>
        <v>250000</v>
      </c>
      <c r="M21" s="83">
        <f>K21*1.1675</f>
        <v>233500</v>
      </c>
    </row>
    <row r="22" spans="1:13" ht="30" customHeight="1">
      <c r="A22" s="86"/>
      <c r="B22" s="65"/>
      <c r="C22" s="66"/>
      <c r="D22" s="67"/>
      <c r="E22" s="64"/>
      <c r="F22" s="45">
        <v>42222</v>
      </c>
      <c r="G22" s="46" t="s">
        <v>3</v>
      </c>
      <c r="H22" s="49">
        <f aca="true" t="shared" si="8" ref="H22:M22">SUM(H23:H24)</f>
        <v>110000</v>
      </c>
      <c r="I22" s="49">
        <f t="shared" si="8"/>
        <v>0</v>
      </c>
      <c r="J22" s="49">
        <f t="shared" si="8"/>
        <v>-105000</v>
      </c>
      <c r="K22" s="49">
        <f t="shared" si="8"/>
        <v>5000</v>
      </c>
      <c r="L22" s="49">
        <f t="shared" si="8"/>
        <v>6250</v>
      </c>
      <c r="M22" s="81">
        <f t="shared" si="8"/>
        <v>5837.5</v>
      </c>
    </row>
    <row r="23" spans="1:13" s="63" customFormat="1" ht="30" customHeight="1">
      <c r="A23" s="84"/>
      <c r="B23" s="58"/>
      <c r="C23" s="59"/>
      <c r="D23" s="60"/>
      <c r="E23" s="57"/>
      <c r="F23" s="57" t="s">
        <v>1</v>
      </c>
      <c r="G23" s="58" t="s">
        <v>4</v>
      </c>
      <c r="H23" s="62">
        <v>100000</v>
      </c>
      <c r="I23" s="62">
        <v>0</v>
      </c>
      <c r="J23" s="62">
        <v>-95000</v>
      </c>
      <c r="K23" s="56">
        <f>SUM(H23:J23)</f>
        <v>5000</v>
      </c>
      <c r="L23" s="56">
        <f>K23*1.25</f>
        <v>6250</v>
      </c>
      <c r="M23" s="85">
        <f>K23*1.1675</f>
        <v>5837.5</v>
      </c>
    </row>
    <row r="24" spans="1:13" s="63" customFormat="1" ht="30" customHeight="1">
      <c r="A24" s="84"/>
      <c r="B24" s="58"/>
      <c r="C24" s="59"/>
      <c r="D24" s="60"/>
      <c r="E24" s="57"/>
      <c r="F24" s="57" t="s">
        <v>1</v>
      </c>
      <c r="G24" s="58" t="s">
        <v>5</v>
      </c>
      <c r="H24" s="62">
        <v>10000</v>
      </c>
      <c r="I24" s="62">
        <v>0</v>
      </c>
      <c r="J24" s="62">
        <v>-10000</v>
      </c>
      <c r="K24" s="56">
        <f>SUM(H24:J24)</f>
        <v>0</v>
      </c>
      <c r="L24" s="56">
        <f>K24*1.25</f>
        <v>0</v>
      </c>
      <c r="M24" s="85">
        <f>K24*1.1675</f>
        <v>0</v>
      </c>
    </row>
    <row r="25" spans="1:13" s="63" customFormat="1" ht="30" customHeight="1">
      <c r="A25" s="80"/>
      <c r="B25" s="46"/>
      <c r="C25" s="47"/>
      <c r="D25" s="48"/>
      <c r="E25" s="45"/>
      <c r="F25" s="45">
        <v>42231</v>
      </c>
      <c r="G25" s="46" t="s">
        <v>64</v>
      </c>
      <c r="H25" s="49">
        <f aca="true" t="shared" si="9" ref="H25:M25">H26</f>
        <v>0</v>
      </c>
      <c r="I25" s="49">
        <f t="shared" si="9"/>
        <v>0</v>
      </c>
      <c r="J25" s="49">
        <f t="shared" si="9"/>
        <v>95000</v>
      </c>
      <c r="K25" s="49">
        <f t="shared" si="9"/>
        <v>95000</v>
      </c>
      <c r="L25" s="49">
        <f t="shared" si="9"/>
        <v>118750</v>
      </c>
      <c r="M25" s="81">
        <f t="shared" si="9"/>
        <v>110912.5</v>
      </c>
    </row>
    <row r="26" spans="1:13" s="63" customFormat="1" ht="30" customHeight="1">
      <c r="A26" s="84"/>
      <c r="B26" s="58"/>
      <c r="C26" s="59"/>
      <c r="D26" s="60"/>
      <c r="E26" s="57"/>
      <c r="F26" s="57" t="s">
        <v>1</v>
      </c>
      <c r="G26" s="58" t="s">
        <v>65</v>
      </c>
      <c r="H26" s="62">
        <v>0</v>
      </c>
      <c r="I26" s="62">
        <v>0</v>
      </c>
      <c r="J26" s="62">
        <v>95000</v>
      </c>
      <c r="K26" s="56">
        <f>SUM(H26:J26)</f>
        <v>95000</v>
      </c>
      <c r="L26" s="56">
        <f>K26*1.25</f>
        <v>118750</v>
      </c>
      <c r="M26" s="85">
        <f>K26*1.1675</f>
        <v>110912.5</v>
      </c>
    </row>
    <row r="27" spans="1:13" ht="30" customHeight="1">
      <c r="A27" s="80"/>
      <c r="B27" s="46"/>
      <c r="C27" s="47"/>
      <c r="D27" s="48"/>
      <c r="E27" s="45"/>
      <c r="F27" s="45">
        <v>42241</v>
      </c>
      <c r="G27" s="46" t="s">
        <v>6</v>
      </c>
      <c r="H27" s="49">
        <f aca="true" t="shared" si="10" ref="H27:M27">SUM(H28:H31)</f>
        <v>825000</v>
      </c>
      <c r="I27" s="49">
        <f t="shared" si="10"/>
        <v>0</v>
      </c>
      <c r="J27" s="49">
        <f t="shared" si="10"/>
        <v>54000</v>
      </c>
      <c r="K27" s="49">
        <f t="shared" si="10"/>
        <v>879000</v>
      </c>
      <c r="L27" s="49">
        <f t="shared" si="10"/>
        <v>1098750</v>
      </c>
      <c r="M27" s="81">
        <f t="shared" si="10"/>
        <v>1098750</v>
      </c>
    </row>
    <row r="28" spans="1:13" s="63" customFormat="1" ht="30" customHeight="1">
      <c r="A28" s="84"/>
      <c r="B28" s="58"/>
      <c r="C28" s="59"/>
      <c r="D28" s="60"/>
      <c r="E28" s="57"/>
      <c r="F28" s="57" t="s">
        <v>31</v>
      </c>
      <c r="G28" s="58" t="s">
        <v>28</v>
      </c>
      <c r="H28" s="62">
        <v>825000</v>
      </c>
      <c r="I28" s="62">
        <v>0</v>
      </c>
      <c r="J28" s="62">
        <v>-25000</v>
      </c>
      <c r="K28" s="56">
        <f>SUM(H28:J28)</f>
        <v>800000</v>
      </c>
      <c r="L28" s="56">
        <f>K28*1.25</f>
        <v>1000000</v>
      </c>
      <c r="M28" s="85">
        <f>L28</f>
        <v>1000000</v>
      </c>
    </row>
    <row r="29" spans="1:13" s="63" customFormat="1" ht="30" customHeight="1">
      <c r="A29" s="84"/>
      <c r="B29" s="58"/>
      <c r="C29" s="59"/>
      <c r="D29" s="60"/>
      <c r="E29" s="57"/>
      <c r="F29" s="57" t="s">
        <v>42</v>
      </c>
      <c r="G29" s="58" t="s">
        <v>70</v>
      </c>
      <c r="H29" s="62">
        <v>0</v>
      </c>
      <c r="I29" s="62">
        <v>0</v>
      </c>
      <c r="J29" s="62">
        <v>25000</v>
      </c>
      <c r="K29" s="56">
        <f>SUM(H29:J29)</f>
        <v>25000</v>
      </c>
      <c r="L29" s="56">
        <f>K29*1.25</f>
        <v>31250</v>
      </c>
      <c r="M29" s="85">
        <f>L29</f>
        <v>31250</v>
      </c>
    </row>
    <row r="30" spans="1:13" s="5" customFormat="1" ht="30" customHeight="1">
      <c r="A30" s="29"/>
      <c r="B30" s="6"/>
      <c r="C30" s="7"/>
      <c r="D30" s="8"/>
      <c r="E30" s="3"/>
      <c r="F30" s="3" t="s">
        <v>42</v>
      </c>
      <c r="G30" s="6" t="s">
        <v>73</v>
      </c>
      <c r="H30" s="4">
        <v>0</v>
      </c>
      <c r="I30" s="4">
        <v>0</v>
      </c>
      <c r="J30" s="4">
        <v>36000</v>
      </c>
      <c r="K30" s="22">
        <f>SUM(H30:J30)</f>
        <v>36000</v>
      </c>
      <c r="L30" s="22">
        <f>K30*1.25</f>
        <v>45000</v>
      </c>
      <c r="M30" s="30">
        <f>L30</f>
        <v>45000</v>
      </c>
    </row>
    <row r="31" spans="1:13" s="63" customFormat="1" ht="30" customHeight="1">
      <c r="A31" s="84"/>
      <c r="B31" s="58"/>
      <c r="C31" s="59"/>
      <c r="D31" s="60"/>
      <c r="E31" s="57"/>
      <c r="F31" s="57" t="s">
        <v>66</v>
      </c>
      <c r="G31" s="58" t="s">
        <v>67</v>
      </c>
      <c r="H31" s="62">
        <v>0</v>
      </c>
      <c r="I31" s="62">
        <v>0</v>
      </c>
      <c r="J31" s="62">
        <v>18000</v>
      </c>
      <c r="K31" s="56">
        <f>SUM(H31:J31)</f>
        <v>18000</v>
      </c>
      <c r="L31" s="56">
        <f>K31*1.25</f>
        <v>22500</v>
      </c>
      <c r="M31" s="85">
        <f>L31</f>
        <v>22500</v>
      </c>
    </row>
    <row r="32" spans="1:13" ht="30" customHeight="1">
      <c r="A32" s="87"/>
      <c r="B32" s="69"/>
      <c r="C32" s="69"/>
      <c r="D32" s="69"/>
      <c r="E32" s="69"/>
      <c r="F32" s="70">
        <v>42242</v>
      </c>
      <c r="G32" s="71" t="s">
        <v>7</v>
      </c>
      <c r="H32" s="49">
        <f aca="true" t="shared" si="11" ref="H32:M32">SUM(H33:H37)</f>
        <v>0</v>
      </c>
      <c r="I32" s="49">
        <f t="shared" si="11"/>
        <v>1440000</v>
      </c>
      <c r="J32" s="49">
        <f t="shared" si="11"/>
        <v>-750000</v>
      </c>
      <c r="K32" s="49">
        <f t="shared" si="11"/>
        <v>690000</v>
      </c>
      <c r="L32" s="49">
        <f t="shared" si="11"/>
        <v>862500</v>
      </c>
      <c r="M32" s="81">
        <f t="shared" si="11"/>
        <v>735000</v>
      </c>
    </row>
    <row r="33" spans="1:13" s="63" customFormat="1" ht="30" customHeight="1">
      <c r="A33" s="88"/>
      <c r="B33" s="72"/>
      <c r="C33" s="72"/>
      <c r="D33" s="72"/>
      <c r="E33" s="72"/>
      <c r="F33" s="68" t="s">
        <v>31</v>
      </c>
      <c r="G33" s="58" t="s">
        <v>45</v>
      </c>
      <c r="H33" s="62">
        <v>0</v>
      </c>
      <c r="I33" s="62">
        <v>180000</v>
      </c>
      <c r="J33" s="62">
        <v>0</v>
      </c>
      <c r="K33" s="56">
        <f>SUM(H33:J33)</f>
        <v>180000</v>
      </c>
      <c r="L33" s="56">
        <f>K33*1.25</f>
        <v>225000</v>
      </c>
      <c r="M33" s="83">
        <f>L33</f>
        <v>225000</v>
      </c>
    </row>
    <row r="34" spans="1:13" s="63" customFormat="1" ht="30" customHeight="1">
      <c r="A34" s="88"/>
      <c r="B34" s="72"/>
      <c r="C34" s="72"/>
      <c r="D34" s="72"/>
      <c r="E34" s="72"/>
      <c r="F34" s="68" t="s">
        <v>8</v>
      </c>
      <c r="G34" s="58" t="s">
        <v>35</v>
      </c>
      <c r="H34" s="62">
        <v>0</v>
      </c>
      <c r="I34" s="62">
        <v>70000</v>
      </c>
      <c r="J34" s="62">
        <v>0</v>
      </c>
      <c r="K34" s="56">
        <f>SUM(H34:J34)</f>
        <v>70000</v>
      </c>
      <c r="L34" s="56">
        <f>K34*1.25</f>
        <v>87500</v>
      </c>
      <c r="M34" s="83">
        <f>K34</f>
        <v>70000</v>
      </c>
    </row>
    <row r="35" spans="1:13" ht="30" customHeight="1">
      <c r="A35" s="89"/>
      <c r="B35" s="73"/>
      <c r="C35" s="73"/>
      <c r="D35" s="73"/>
      <c r="E35" s="73"/>
      <c r="F35" s="68" t="s">
        <v>8</v>
      </c>
      <c r="G35" s="74" t="s">
        <v>36</v>
      </c>
      <c r="H35" s="62">
        <v>0</v>
      </c>
      <c r="I35" s="62">
        <v>200000</v>
      </c>
      <c r="J35" s="62">
        <v>0</v>
      </c>
      <c r="K35" s="56">
        <f>SUM(H35:J35)</f>
        <v>200000</v>
      </c>
      <c r="L35" s="56">
        <f>K35*1.25</f>
        <v>250000</v>
      </c>
      <c r="M35" s="83">
        <f>K35</f>
        <v>200000</v>
      </c>
    </row>
    <row r="36" spans="1:13" s="63" customFormat="1" ht="30" customHeight="1">
      <c r="A36" s="88"/>
      <c r="B36" s="72"/>
      <c r="C36" s="72"/>
      <c r="D36" s="72"/>
      <c r="E36" s="72"/>
      <c r="F36" s="68" t="s">
        <v>8</v>
      </c>
      <c r="G36" s="74" t="s">
        <v>54</v>
      </c>
      <c r="H36" s="62">
        <v>0</v>
      </c>
      <c r="I36" s="62">
        <v>240000</v>
      </c>
      <c r="J36" s="62">
        <v>0</v>
      </c>
      <c r="K36" s="56">
        <f>SUM(H36:J36)</f>
        <v>240000</v>
      </c>
      <c r="L36" s="56">
        <f>K36*1.25</f>
        <v>300000</v>
      </c>
      <c r="M36" s="83">
        <f>K36</f>
        <v>240000</v>
      </c>
    </row>
    <row r="37" spans="1:13" s="63" customFormat="1" ht="30" customHeight="1">
      <c r="A37" s="88"/>
      <c r="B37" s="72"/>
      <c r="C37" s="72"/>
      <c r="D37" s="72"/>
      <c r="E37" s="72"/>
      <c r="F37" s="68" t="s">
        <v>8</v>
      </c>
      <c r="G37" s="74" t="s">
        <v>55</v>
      </c>
      <c r="H37" s="62">
        <v>0</v>
      </c>
      <c r="I37" s="62">
        <v>750000</v>
      </c>
      <c r="J37" s="62">
        <v>-750000</v>
      </c>
      <c r="K37" s="56">
        <f>SUM(H37:J37)</f>
        <v>0</v>
      </c>
      <c r="L37" s="56">
        <f>K37*1.25</f>
        <v>0</v>
      </c>
      <c r="M37" s="83">
        <f>K37</f>
        <v>0</v>
      </c>
    </row>
    <row r="38" spans="1:13" ht="30" customHeight="1">
      <c r="A38" s="80"/>
      <c r="B38" s="75"/>
      <c r="C38" s="75"/>
      <c r="D38" s="75"/>
      <c r="E38" s="75"/>
      <c r="F38" s="45">
        <v>42251</v>
      </c>
      <c r="G38" s="46" t="s">
        <v>46</v>
      </c>
      <c r="H38" s="49">
        <f aca="true" t="shared" si="12" ref="H38:M38">H39</f>
        <v>0</v>
      </c>
      <c r="I38" s="49">
        <f t="shared" si="12"/>
        <v>37000</v>
      </c>
      <c r="J38" s="49">
        <f t="shared" si="12"/>
        <v>0</v>
      </c>
      <c r="K38" s="49">
        <f t="shared" si="12"/>
        <v>37000</v>
      </c>
      <c r="L38" s="49">
        <f t="shared" si="12"/>
        <v>46250</v>
      </c>
      <c r="M38" s="81">
        <f t="shared" si="12"/>
        <v>37000</v>
      </c>
    </row>
    <row r="39" spans="1:13" ht="30" customHeight="1">
      <c r="A39" s="89"/>
      <c r="B39" s="73"/>
      <c r="C39" s="73"/>
      <c r="D39" s="73"/>
      <c r="E39" s="73"/>
      <c r="F39" s="68" t="s">
        <v>8</v>
      </c>
      <c r="G39" s="74" t="s">
        <v>38</v>
      </c>
      <c r="H39" s="62">
        <v>0</v>
      </c>
      <c r="I39" s="62">
        <v>37000</v>
      </c>
      <c r="J39" s="62">
        <v>0</v>
      </c>
      <c r="K39" s="56">
        <f>SUM(H39:J39)</f>
        <v>37000</v>
      </c>
      <c r="L39" s="56">
        <f>K39*1.25</f>
        <v>46250</v>
      </c>
      <c r="M39" s="83">
        <f>K39</f>
        <v>37000</v>
      </c>
    </row>
    <row r="40" spans="1:13" ht="30" customHeight="1">
      <c r="A40" s="80"/>
      <c r="B40" s="75"/>
      <c r="C40" s="75"/>
      <c r="D40" s="75"/>
      <c r="E40" s="75"/>
      <c r="F40" s="45">
        <v>42273</v>
      </c>
      <c r="G40" s="46" t="s">
        <v>22</v>
      </c>
      <c r="H40" s="49">
        <f aca="true" t="shared" si="13" ref="H40:M40">H41</f>
        <v>650000</v>
      </c>
      <c r="I40" s="49">
        <f t="shared" si="13"/>
        <v>-650000</v>
      </c>
      <c r="J40" s="49">
        <f t="shared" si="13"/>
        <v>0</v>
      </c>
      <c r="K40" s="49">
        <f t="shared" si="13"/>
        <v>0</v>
      </c>
      <c r="L40" s="49">
        <f t="shared" si="13"/>
        <v>0</v>
      </c>
      <c r="M40" s="81">
        <f t="shared" si="13"/>
        <v>0</v>
      </c>
    </row>
    <row r="41" spans="1:13" ht="30" customHeight="1">
      <c r="A41" s="89"/>
      <c r="B41" s="73"/>
      <c r="C41" s="73"/>
      <c r="D41" s="73"/>
      <c r="E41" s="73"/>
      <c r="F41" s="57" t="s">
        <v>1</v>
      </c>
      <c r="G41" s="58" t="s">
        <v>23</v>
      </c>
      <c r="H41" s="62">
        <v>650000</v>
      </c>
      <c r="I41" s="62">
        <v>-650000</v>
      </c>
      <c r="J41" s="62">
        <v>0</v>
      </c>
      <c r="K41" s="56">
        <f>SUM(H41:J41)</f>
        <v>0</v>
      </c>
      <c r="L41" s="56">
        <f>K41*1.25</f>
        <v>0</v>
      </c>
      <c r="M41" s="83">
        <f>K41</f>
        <v>0</v>
      </c>
    </row>
    <row r="42" spans="1:13" ht="30" customHeight="1">
      <c r="A42" s="86"/>
      <c r="B42" s="65"/>
      <c r="C42" s="66"/>
      <c r="D42" s="67"/>
      <c r="E42" s="64"/>
      <c r="F42" s="45">
        <v>4231</v>
      </c>
      <c r="G42" s="46" t="s">
        <v>9</v>
      </c>
      <c r="H42" s="49">
        <f aca="true" t="shared" si="14" ref="H42:M42">SUM(H43:H44)</f>
        <v>900000</v>
      </c>
      <c r="I42" s="49">
        <f t="shared" si="14"/>
        <v>0</v>
      </c>
      <c r="J42" s="49">
        <f t="shared" si="14"/>
        <v>-900000</v>
      </c>
      <c r="K42" s="49">
        <f t="shared" si="14"/>
        <v>0</v>
      </c>
      <c r="L42" s="49">
        <f t="shared" si="14"/>
        <v>0</v>
      </c>
      <c r="M42" s="81">
        <f t="shared" si="14"/>
        <v>0</v>
      </c>
    </row>
    <row r="43" spans="1:13" ht="30" customHeight="1">
      <c r="A43" s="84"/>
      <c r="B43" s="58"/>
      <c r="C43" s="59"/>
      <c r="D43" s="60"/>
      <c r="E43" s="57"/>
      <c r="F43" s="57" t="s">
        <v>31</v>
      </c>
      <c r="G43" s="58" t="s">
        <v>30</v>
      </c>
      <c r="H43" s="62">
        <v>300000</v>
      </c>
      <c r="I43" s="62">
        <v>0</v>
      </c>
      <c r="J43" s="62">
        <v>-300000</v>
      </c>
      <c r="K43" s="56">
        <f>SUM(H43:J43)</f>
        <v>0</v>
      </c>
      <c r="L43" s="56">
        <f>K43*1.25</f>
        <v>0</v>
      </c>
      <c r="M43" s="85">
        <f>L43</f>
        <v>0</v>
      </c>
    </row>
    <row r="44" spans="1:13" s="63" customFormat="1" ht="30" customHeight="1">
      <c r="A44" s="84"/>
      <c r="B44" s="58"/>
      <c r="C44" s="59"/>
      <c r="D44" s="60"/>
      <c r="E44" s="57"/>
      <c r="F44" s="57" t="s">
        <v>1</v>
      </c>
      <c r="G44" s="58" t="s">
        <v>12</v>
      </c>
      <c r="H44" s="62">
        <v>600000</v>
      </c>
      <c r="I44" s="62">
        <v>0</v>
      </c>
      <c r="J44" s="62">
        <v>-600000</v>
      </c>
      <c r="K44" s="56">
        <f>SUM(H44:J44)</f>
        <v>0</v>
      </c>
      <c r="L44" s="56">
        <f>K44*1.25</f>
        <v>0</v>
      </c>
      <c r="M44" s="85">
        <f>K44*1.1675</f>
        <v>0</v>
      </c>
    </row>
    <row r="45" spans="1:13" s="63" customFormat="1" ht="30" customHeight="1">
      <c r="A45" s="86"/>
      <c r="B45" s="65"/>
      <c r="C45" s="66"/>
      <c r="D45" s="67"/>
      <c r="E45" s="64"/>
      <c r="F45" s="45">
        <v>42621</v>
      </c>
      <c r="G45" s="46" t="s">
        <v>62</v>
      </c>
      <c r="H45" s="49">
        <f aca="true" t="shared" si="15" ref="H45:M45">SUM(H46:H47)</f>
        <v>0</v>
      </c>
      <c r="I45" s="49">
        <f t="shared" si="15"/>
        <v>0</v>
      </c>
      <c r="J45" s="49">
        <f t="shared" si="15"/>
        <v>75000</v>
      </c>
      <c r="K45" s="49">
        <f t="shared" si="15"/>
        <v>75000</v>
      </c>
      <c r="L45" s="49">
        <f t="shared" si="15"/>
        <v>93750</v>
      </c>
      <c r="M45" s="81">
        <f t="shared" si="15"/>
        <v>87562.5</v>
      </c>
    </row>
    <row r="46" spans="1:13" s="63" customFormat="1" ht="42" customHeight="1">
      <c r="A46" s="84"/>
      <c r="B46" s="58"/>
      <c r="C46" s="59"/>
      <c r="D46" s="60"/>
      <c r="E46" s="57"/>
      <c r="F46" s="57" t="s">
        <v>1</v>
      </c>
      <c r="G46" s="58" t="s">
        <v>63</v>
      </c>
      <c r="H46" s="62">
        <v>0</v>
      </c>
      <c r="I46" s="62">
        <v>0</v>
      </c>
      <c r="J46" s="62">
        <v>45000</v>
      </c>
      <c r="K46" s="56">
        <f>SUM(H46:J46)</f>
        <v>45000</v>
      </c>
      <c r="L46" s="56">
        <f>K46*1.25</f>
        <v>56250</v>
      </c>
      <c r="M46" s="85">
        <f>K46*1.1675</f>
        <v>52537.5</v>
      </c>
    </row>
    <row r="47" spans="1:13" s="63" customFormat="1" ht="30" customHeight="1">
      <c r="A47" s="84"/>
      <c r="B47" s="58"/>
      <c r="C47" s="59"/>
      <c r="D47" s="60"/>
      <c r="E47" s="57"/>
      <c r="F47" s="57" t="s">
        <v>1</v>
      </c>
      <c r="G47" s="58" t="s">
        <v>68</v>
      </c>
      <c r="H47" s="62">
        <v>0</v>
      </c>
      <c r="I47" s="62">
        <v>0</v>
      </c>
      <c r="J47" s="62">
        <v>30000</v>
      </c>
      <c r="K47" s="56">
        <f>SUM(H47:J47)</f>
        <v>30000</v>
      </c>
      <c r="L47" s="56">
        <f>K47*1.25</f>
        <v>37500</v>
      </c>
      <c r="M47" s="85">
        <f>K47*1.1675</f>
        <v>35025</v>
      </c>
    </row>
    <row r="48" spans="1:13" ht="30" customHeight="1">
      <c r="A48" s="86"/>
      <c r="B48" s="65"/>
      <c r="C48" s="66"/>
      <c r="D48" s="67"/>
      <c r="E48" s="64"/>
      <c r="F48" s="45">
        <v>45111</v>
      </c>
      <c r="G48" s="46" t="s">
        <v>10</v>
      </c>
      <c r="H48" s="49">
        <f aca="true" t="shared" si="16" ref="H48:M48">SUM(H49:H54)</f>
        <v>14890000</v>
      </c>
      <c r="I48" s="49">
        <f t="shared" si="16"/>
        <v>80000</v>
      </c>
      <c r="J48" s="49">
        <f t="shared" si="16"/>
        <v>-14920000</v>
      </c>
      <c r="K48" s="49">
        <f t="shared" si="16"/>
        <v>50000</v>
      </c>
      <c r="L48" s="49">
        <f t="shared" si="16"/>
        <v>62500</v>
      </c>
      <c r="M48" s="81">
        <f t="shared" si="16"/>
        <v>62500</v>
      </c>
    </row>
    <row r="49" spans="1:13" ht="30" customHeight="1">
      <c r="A49" s="84"/>
      <c r="B49" s="58"/>
      <c r="C49" s="59"/>
      <c r="D49" s="60"/>
      <c r="E49" s="57"/>
      <c r="F49" s="57" t="s">
        <v>42</v>
      </c>
      <c r="G49" s="58" t="s">
        <v>37</v>
      </c>
      <c r="H49" s="62">
        <v>0</v>
      </c>
      <c r="I49" s="62">
        <v>50000</v>
      </c>
      <c r="J49" s="62">
        <v>0</v>
      </c>
      <c r="K49" s="56">
        <f aca="true" t="shared" si="17" ref="K49:K54">SUM(H49:J49)</f>
        <v>50000</v>
      </c>
      <c r="L49" s="56">
        <f aca="true" t="shared" si="18" ref="L49:L54">K49*1.25</f>
        <v>62500</v>
      </c>
      <c r="M49" s="85">
        <f>L49</f>
        <v>62500</v>
      </c>
    </row>
    <row r="50" spans="1:13" ht="30" customHeight="1">
      <c r="A50" s="84"/>
      <c r="B50" s="58"/>
      <c r="C50" s="59"/>
      <c r="D50" s="60"/>
      <c r="E50" s="57"/>
      <c r="F50" s="57" t="s">
        <v>1</v>
      </c>
      <c r="G50" s="58" t="s">
        <v>49</v>
      </c>
      <c r="H50" s="62">
        <v>0</v>
      </c>
      <c r="I50" s="62">
        <v>320000</v>
      </c>
      <c r="J50" s="62">
        <v>-320000</v>
      </c>
      <c r="K50" s="56">
        <f t="shared" si="17"/>
        <v>0</v>
      </c>
      <c r="L50" s="56">
        <f t="shared" si="18"/>
        <v>0</v>
      </c>
      <c r="M50" s="85">
        <f>K50*1.1675</f>
        <v>0</v>
      </c>
    </row>
    <row r="51" spans="1:13" s="63" customFormat="1" ht="43.5" customHeight="1">
      <c r="A51" s="84"/>
      <c r="B51" s="58"/>
      <c r="C51" s="59"/>
      <c r="D51" s="60"/>
      <c r="E51" s="57"/>
      <c r="F51" s="57" t="s">
        <v>1</v>
      </c>
      <c r="G51" s="58" t="s">
        <v>50</v>
      </c>
      <c r="H51" s="62">
        <v>0</v>
      </c>
      <c r="I51" s="62">
        <v>50000</v>
      </c>
      <c r="J51" s="62">
        <v>-50000</v>
      </c>
      <c r="K51" s="56">
        <f t="shared" si="17"/>
        <v>0</v>
      </c>
      <c r="L51" s="56">
        <f t="shared" si="18"/>
        <v>0</v>
      </c>
      <c r="M51" s="85">
        <f>K51*1.1675</f>
        <v>0</v>
      </c>
    </row>
    <row r="52" spans="1:13" s="63" customFormat="1" ht="27.75" customHeight="1">
      <c r="A52" s="84"/>
      <c r="B52" s="58"/>
      <c r="C52" s="59"/>
      <c r="D52" s="60"/>
      <c r="E52" s="57"/>
      <c r="F52" s="57" t="s">
        <v>1</v>
      </c>
      <c r="G52" s="58" t="s">
        <v>56</v>
      </c>
      <c r="H52" s="62">
        <v>0</v>
      </c>
      <c r="I52" s="62">
        <v>250000</v>
      </c>
      <c r="J52" s="62">
        <v>-250000</v>
      </c>
      <c r="K52" s="56">
        <f t="shared" si="17"/>
        <v>0</v>
      </c>
      <c r="L52" s="56">
        <f t="shared" si="18"/>
        <v>0</v>
      </c>
      <c r="M52" s="85">
        <f>K52*1.1675</f>
        <v>0</v>
      </c>
    </row>
    <row r="53" spans="1:13" s="63" customFormat="1" ht="27.75" customHeight="1">
      <c r="A53" s="84"/>
      <c r="B53" s="58"/>
      <c r="C53" s="59"/>
      <c r="D53" s="60"/>
      <c r="E53" s="57"/>
      <c r="F53" s="57" t="s">
        <v>1</v>
      </c>
      <c r="G53" s="58" t="s">
        <v>59</v>
      </c>
      <c r="H53" s="62">
        <v>590000</v>
      </c>
      <c r="I53" s="62">
        <v>-590000</v>
      </c>
      <c r="J53" s="62">
        <v>0</v>
      </c>
      <c r="K53" s="56">
        <f t="shared" si="17"/>
        <v>0</v>
      </c>
      <c r="L53" s="56">
        <f t="shared" si="18"/>
        <v>0</v>
      </c>
      <c r="M53" s="85">
        <f>K53*1.1675</f>
        <v>0</v>
      </c>
    </row>
    <row r="54" spans="1:13" ht="66" customHeight="1">
      <c r="A54" s="84"/>
      <c r="B54" s="58"/>
      <c r="C54" s="59"/>
      <c r="D54" s="60"/>
      <c r="E54" s="57"/>
      <c r="F54" s="57" t="s">
        <v>8</v>
      </c>
      <c r="G54" s="58" t="s">
        <v>34</v>
      </c>
      <c r="H54" s="62">
        <v>14300000</v>
      </c>
      <c r="I54" s="62">
        <v>0</v>
      </c>
      <c r="J54" s="62">
        <v>-14300000</v>
      </c>
      <c r="K54" s="56">
        <f t="shared" si="17"/>
        <v>0</v>
      </c>
      <c r="L54" s="56">
        <f t="shared" si="18"/>
        <v>0</v>
      </c>
      <c r="M54" s="85">
        <f>K54</f>
        <v>0</v>
      </c>
    </row>
    <row r="55" spans="1:13" ht="26.25" customHeight="1" thickBot="1">
      <c r="A55" s="90"/>
      <c r="B55" s="91"/>
      <c r="C55" s="92"/>
      <c r="D55" s="93"/>
      <c r="E55" s="94"/>
      <c r="F55" s="95"/>
      <c r="G55" s="95" t="s">
        <v>11</v>
      </c>
      <c r="H55" s="92">
        <f aca="true" t="shared" si="19" ref="H55:M55">H5+H8+H16+H18+H22+H27+H32+H38+H40+H42+H48+H45+H25+H20</f>
        <v>18221500</v>
      </c>
      <c r="I55" s="92">
        <f t="shared" si="19"/>
        <v>1098000</v>
      </c>
      <c r="J55" s="92">
        <f t="shared" si="19"/>
        <v>-16874000</v>
      </c>
      <c r="K55" s="92">
        <f t="shared" si="19"/>
        <v>2445500</v>
      </c>
      <c r="L55" s="92">
        <f t="shared" si="19"/>
        <v>3056875</v>
      </c>
      <c r="M55" s="96">
        <f t="shared" si="19"/>
        <v>2848793.75</v>
      </c>
    </row>
    <row r="56" ht="15.75" customHeight="1"/>
    <row r="57" spans="8:11" ht="17.25" customHeight="1">
      <c r="H57" s="43"/>
      <c r="I57" s="43"/>
      <c r="J57" s="43"/>
      <c r="K57" s="43"/>
    </row>
    <row r="58" spans="1:11" ht="12.75">
      <c r="A58" s="40"/>
      <c r="B58" s="40"/>
      <c r="C58" s="40"/>
      <c r="D58" s="40"/>
      <c r="E58" s="40"/>
      <c r="H58" s="43"/>
      <c r="I58" s="43"/>
      <c r="J58" s="43"/>
      <c r="K58" s="43"/>
    </row>
    <row r="59" spans="1:11" ht="12.75">
      <c r="A59" s="40"/>
      <c r="B59" s="40"/>
      <c r="C59" s="40"/>
      <c r="D59" s="40"/>
      <c r="E59" s="40"/>
      <c r="H59" s="43"/>
      <c r="I59" s="43"/>
      <c r="J59" s="43"/>
      <c r="K59" s="43"/>
    </row>
    <row r="60" spans="1:11" ht="12.75">
      <c r="A60" s="40"/>
      <c r="B60" s="40"/>
      <c r="C60" s="40"/>
      <c r="D60" s="40"/>
      <c r="E60" s="40"/>
      <c r="H60" s="43"/>
      <c r="I60" s="43"/>
      <c r="J60" s="43"/>
      <c r="K60" s="43"/>
    </row>
    <row r="62" spans="1:11" ht="12.75">
      <c r="A62" s="40"/>
      <c r="B62" s="40"/>
      <c r="C62" s="40"/>
      <c r="D62" s="40"/>
      <c r="E62" s="40"/>
      <c r="H62" s="43"/>
      <c r="I62" s="43"/>
      <c r="J62" s="43"/>
      <c r="K62" s="43"/>
    </row>
  </sheetData>
  <sheetProtection/>
  <mergeCells count="1">
    <mergeCell ref="A2:M2"/>
  </mergeCells>
  <printOptions/>
  <pageMargins left="0.3937007874015748" right="0.2362204724409449" top="0.7874015748031497" bottom="0.7086614173228347" header="0.31496062992125984" footer="0.5118110236220472"/>
  <pageSetup fitToHeight="0" fitToWidth="1" horizontalDpi="300" verticalDpi="300" orientation="landscape" paperSize="9" scale="78" r:id="rId1"/>
  <headerFooter alignWithMargins="0">
    <oddHeader>&amp;LUpravno vijeće
23. prosinca 2015. godine&amp;CTablica 4.
Plan rashoda za nabavu nefinancijske imovine za 2015. godinu - rebalans&amp;R37. sjednica
Točka 3. dnevnoga reda</oddHeader>
    <oddFooter>&amp;LNastavni zavod za javno zdravstvo "Dr. Andrija Štampar"&amp;R&amp;P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2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5.7109375" style="1" customWidth="1"/>
    <col min="4" max="6" width="10.7109375" style="1" customWidth="1"/>
    <col min="7" max="7" width="30.7109375" style="1" customWidth="1"/>
    <col min="8" max="13" width="15.7109375" style="1" customWidth="1"/>
    <col min="14" max="16384" width="9.140625" style="1" customWidth="1"/>
  </cols>
  <sheetData>
    <row r="2" spans="1:13" ht="13.5" thickBot="1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ht="14.25" thickBot="1" thickTop="1"/>
    <row r="4" spans="1:13" ht="63.75">
      <c r="A4" s="23" t="s">
        <v>13</v>
      </c>
      <c r="B4" s="24" t="s">
        <v>14</v>
      </c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19</v>
      </c>
      <c r="H4" s="25" t="s">
        <v>27</v>
      </c>
      <c r="I4" s="25" t="s">
        <v>61</v>
      </c>
      <c r="J4" s="25" t="s">
        <v>74</v>
      </c>
      <c r="K4" s="25" t="s">
        <v>40</v>
      </c>
      <c r="L4" s="25" t="s">
        <v>47</v>
      </c>
      <c r="M4" s="26" t="s">
        <v>20</v>
      </c>
    </row>
    <row r="5" spans="1:13" s="2" customFormat="1" ht="30" customHeight="1">
      <c r="A5" s="27"/>
      <c r="B5" s="10"/>
      <c r="C5" s="11"/>
      <c r="D5" s="12"/>
      <c r="E5" s="13"/>
      <c r="F5" s="13">
        <v>41231</v>
      </c>
      <c r="G5" s="10" t="s">
        <v>21</v>
      </c>
      <c r="H5" s="14">
        <f aca="true" t="shared" si="0" ref="H5:M5">H6</f>
        <v>550000</v>
      </c>
      <c r="I5" s="14">
        <f t="shared" si="0"/>
        <v>-110000</v>
      </c>
      <c r="J5" s="14">
        <f t="shared" si="0"/>
        <v>0</v>
      </c>
      <c r="K5" s="14">
        <f t="shared" si="0"/>
        <v>440000</v>
      </c>
      <c r="L5" s="14">
        <f t="shared" si="0"/>
        <v>550000</v>
      </c>
      <c r="M5" s="28">
        <f t="shared" si="0"/>
        <v>513700</v>
      </c>
    </row>
    <row r="6" spans="1:13" s="5" customFormat="1" ht="30" customHeight="1">
      <c r="A6" s="29"/>
      <c r="B6" s="6"/>
      <c r="C6" s="7"/>
      <c r="D6" s="8"/>
      <c r="E6" s="3"/>
      <c r="F6" s="3" t="s">
        <v>1</v>
      </c>
      <c r="G6" s="6" t="s">
        <v>29</v>
      </c>
      <c r="H6" s="4">
        <v>550000</v>
      </c>
      <c r="I6" s="4">
        <v>-110000</v>
      </c>
      <c r="J6" s="4">
        <v>0</v>
      </c>
      <c r="K6" s="4">
        <f aca="true" t="shared" si="1" ref="K6:K14">SUM(H6:J6)</f>
        <v>440000</v>
      </c>
      <c r="L6" s="4">
        <f>K6*1.25</f>
        <v>550000</v>
      </c>
      <c r="M6" s="30">
        <f>K6*1.1675</f>
        <v>513700</v>
      </c>
    </row>
    <row r="7" spans="1:13" s="2" customFormat="1" ht="30" customHeight="1">
      <c r="A7" s="27"/>
      <c r="B7" s="10"/>
      <c r="C7" s="11"/>
      <c r="D7" s="12"/>
      <c r="E7" s="13"/>
      <c r="F7" s="13">
        <v>42211</v>
      </c>
      <c r="G7" s="10" t="s">
        <v>0</v>
      </c>
      <c r="H7" s="14">
        <f aca="true" t="shared" si="2" ref="H7:M7">H8</f>
        <v>300000</v>
      </c>
      <c r="I7" s="14">
        <f t="shared" si="2"/>
        <v>0</v>
      </c>
      <c r="J7" s="14">
        <f t="shared" si="2"/>
        <v>0</v>
      </c>
      <c r="K7" s="14">
        <f t="shared" si="2"/>
        <v>300000</v>
      </c>
      <c r="L7" s="14">
        <f t="shared" si="2"/>
        <v>375000</v>
      </c>
      <c r="M7" s="28">
        <f t="shared" si="2"/>
        <v>350250</v>
      </c>
    </row>
    <row r="8" spans="1:13" s="5" customFormat="1" ht="30" customHeight="1">
      <c r="A8" s="29"/>
      <c r="B8" s="6"/>
      <c r="C8" s="7"/>
      <c r="D8" s="8"/>
      <c r="E8" s="3"/>
      <c r="F8" s="3" t="s">
        <v>1</v>
      </c>
      <c r="G8" s="6" t="s">
        <v>24</v>
      </c>
      <c r="H8" s="4">
        <v>300000</v>
      </c>
      <c r="I8" s="4">
        <v>0</v>
      </c>
      <c r="J8" s="4">
        <v>0</v>
      </c>
      <c r="K8" s="4">
        <f t="shared" si="1"/>
        <v>300000</v>
      </c>
      <c r="L8" s="4">
        <f>H8*1.25</f>
        <v>375000</v>
      </c>
      <c r="M8" s="30">
        <f>K8*1.1675</f>
        <v>350250</v>
      </c>
    </row>
    <row r="9" spans="1:13" s="2" customFormat="1" ht="30" customHeight="1">
      <c r="A9" s="31"/>
      <c r="B9" s="15"/>
      <c r="C9" s="15"/>
      <c r="D9" s="15"/>
      <c r="E9" s="15"/>
      <c r="F9" s="16">
        <v>42242</v>
      </c>
      <c r="G9" s="17" t="s">
        <v>7</v>
      </c>
      <c r="H9" s="14">
        <f aca="true" t="shared" si="3" ref="H9:M9">SUM(H10:H14)</f>
        <v>1750000</v>
      </c>
      <c r="I9" s="14">
        <f t="shared" si="3"/>
        <v>-750000</v>
      </c>
      <c r="J9" s="14">
        <f t="shared" si="3"/>
        <v>276353.5</v>
      </c>
      <c r="K9" s="14">
        <f t="shared" si="3"/>
        <v>1276353.5</v>
      </c>
      <c r="L9" s="14">
        <f t="shared" si="3"/>
        <v>1595441.875</v>
      </c>
      <c r="M9" s="28">
        <f t="shared" si="3"/>
        <v>1276353.5</v>
      </c>
    </row>
    <row r="10" spans="1:13" s="5" customFormat="1" ht="30" customHeight="1">
      <c r="A10" s="32"/>
      <c r="B10" s="21"/>
      <c r="C10" s="21"/>
      <c r="D10" s="21"/>
      <c r="E10" s="21"/>
      <c r="F10" s="19" t="s">
        <v>8</v>
      </c>
      <c r="G10" s="20" t="s">
        <v>33</v>
      </c>
      <c r="H10" s="4">
        <v>1000000</v>
      </c>
      <c r="I10" s="4">
        <v>0</v>
      </c>
      <c r="J10" s="4">
        <v>0</v>
      </c>
      <c r="K10" s="4">
        <f t="shared" si="1"/>
        <v>1000000</v>
      </c>
      <c r="L10" s="22">
        <f>K10*1.25</f>
        <v>1250000</v>
      </c>
      <c r="M10" s="33">
        <f>K10</f>
        <v>1000000</v>
      </c>
    </row>
    <row r="11" spans="1:13" s="63" customFormat="1" ht="30" customHeight="1">
      <c r="A11" s="88"/>
      <c r="B11" s="72"/>
      <c r="C11" s="72"/>
      <c r="D11" s="72"/>
      <c r="E11" s="72"/>
      <c r="F11" s="97" t="s">
        <v>8</v>
      </c>
      <c r="G11" s="58" t="s">
        <v>76</v>
      </c>
      <c r="H11" s="62">
        <v>0</v>
      </c>
      <c r="I11" s="62">
        <v>0</v>
      </c>
      <c r="J11" s="62">
        <v>28453.5</v>
      </c>
      <c r="K11" s="62">
        <f>SUM(H11:J11)</f>
        <v>28453.5</v>
      </c>
      <c r="L11" s="62">
        <f>K11*1.25</f>
        <v>35566.875</v>
      </c>
      <c r="M11" s="85">
        <f>K11</f>
        <v>28453.5</v>
      </c>
    </row>
    <row r="12" spans="1:13" s="63" customFormat="1" ht="30" customHeight="1">
      <c r="A12" s="88"/>
      <c r="B12" s="72"/>
      <c r="C12" s="72"/>
      <c r="D12" s="72"/>
      <c r="E12" s="72"/>
      <c r="F12" s="97" t="s">
        <v>8</v>
      </c>
      <c r="G12" s="58" t="s">
        <v>75</v>
      </c>
      <c r="H12" s="62">
        <v>0</v>
      </c>
      <c r="I12" s="62">
        <v>0</v>
      </c>
      <c r="J12" s="62">
        <v>48900</v>
      </c>
      <c r="K12" s="62">
        <f>SUM(H12:J12)</f>
        <v>48900</v>
      </c>
      <c r="L12" s="62">
        <f>K12*1.25</f>
        <v>61125</v>
      </c>
      <c r="M12" s="85">
        <f>K12</f>
        <v>48900</v>
      </c>
    </row>
    <row r="13" spans="1:13" s="5" customFormat="1" ht="30" customHeight="1">
      <c r="A13" s="32"/>
      <c r="B13" s="21"/>
      <c r="C13" s="21"/>
      <c r="D13" s="21"/>
      <c r="E13" s="21"/>
      <c r="F13" s="3" t="s">
        <v>8</v>
      </c>
      <c r="G13" s="6" t="s">
        <v>77</v>
      </c>
      <c r="H13" s="4">
        <v>0</v>
      </c>
      <c r="I13" s="4">
        <v>0</v>
      </c>
      <c r="J13" s="4">
        <v>199000</v>
      </c>
      <c r="K13" s="4">
        <f t="shared" si="1"/>
        <v>199000</v>
      </c>
      <c r="L13" s="22">
        <f>K13*1.25</f>
        <v>248750</v>
      </c>
      <c r="M13" s="33">
        <f>K13</f>
        <v>199000</v>
      </c>
    </row>
    <row r="14" spans="1:13" s="2" customFormat="1" ht="30" customHeight="1">
      <c r="A14" s="34"/>
      <c r="B14" s="18"/>
      <c r="C14" s="18"/>
      <c r="D14" s="18"/>
      <c r="E14" s="18"/>
      <c r="F14" s="19" t="s">
        <v>8</v>
      </c>
      <c r="G14" s="20" t="s">
        <v>26</v>
      </c>
      <c r="H14" s="4">
        <v>750000</v>
      </c>
      <c r="I14" s="4">
        <v>-750000</v>
      </c>
      <c r="J14" s="4">
        <v>0</v>
      </c>
      <c r="K14" s="4">
        <f t="shared" si="1"/>
        <v>0</v>
      </c>
      <c r="L14" s="22">
        <f>K14*1.25</f>
        <v>0</v>
      </c>
      <c r="M14" s="33">
        <f>K14</f>
        <v>0</v>
      </c>
    </row>
    <row r="15" spans="1:13" ht="30" customHeight="1" thickBot="1">
      <c r="A15" s="35"/>
      <c r="B15" s="36"/>
      <c r="C15" s="36"/>
      <c r="D15" s="36"/>
      <c r="E15" s="36"/>
      <c r="F15" s="37" t="s">
        <v>11</v>
      </c>
      <c r="G15" s="38"/>
      <c r="H15" s="39">
        <f aca="true" t="shared" si="4" ref="H15:M15">H5+H9+H7</f>
        <v>2600000</v>
      </c>
      <c r="I15" s="39">
        <f t="shared" si="4"/>
        <v>-860000</v>
      </c>
      <c r="J15" s="39">
        <f t="shared" si="4"/>
        <v>276353.5</v>
      </c>
      <c r="K15" s="39">
        <f t="shared" si="4"/>
        <v>2016353.5</v>
      </c>
      <c r="L15" s="39">
        <f t="shared" si="4"/>
        <v>2520441.875</v>
      </c>
      <c r="M15" s="98">
        <f t="shared" si="4"/>
        <v>2140303.5</v>
      </c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sheetProtection/>
  <mergeCells count="1">
    <mergeCell ref="A2:M2"/>
  </mergeCells>
  <printOptions/>
  <pageMargins left="0.3937007874015748" right="0.2362204724409449" top="0.7874015748031497" bottom="0.7086614173228347" header="0.31496062992125984" footer="0.5118110236220472"/>
  <pageSetup fitToHeight="0" fitToWidth="1" horizontalDpi="300" verticalDpi="300" orientation="landscape" paperSize="9" scale="74" r:id="rId1"/>
  <headerFooter alignWithMargins="0">
    <oddHeader>&amp;LUpravno vijeće
23. prosinca 2015. godine&amp;CTablica 4.
Plan rashoda za nabavu nefinancijske imovine za 2015. godinu - rebalans&amp;R37. sjednica
Točka 3. dnevnoga reda</oddHeader>
    <oddFooter>&amp;LNastavni zavod za javno zdravstvo "Dr. Andrija Štampar"&amp;R&amp;P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skovacevic</dc:creator>
  <cp:keywords/>
  <dc:description/>
  <cp:lastModifiedBy>Ana Mikuš</cp:lastModifiedBy>
  <cp:lastPrinted>2015-12-17T16:24:25Z</cp:lastPrinted>
  <dcterms:created xsi:type="dcterms:W3CDTF">2013-12-12T13:21:36Z</dcterms:created>
  <dcterms:modified xsi:type="dcterms:W3CDTF">2015-12-17T16:27:07Z</dcterms:modified>
  <cp:category/>
  <cp:version/>
  <cp:contentType/>
  <cp:contentStatus/>
</cp:coreProperties>
</file>