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abramovic\Desktop\"/>
    </mc:Choice>
  </mc:AlternateContent>
  <xr:revisionPtr revIDLastSave="0" documentId="13_ncr:1_{75E3C67F-BEA8-496D-8FD4-F3D483C153A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 2020." sheetId="2" r:id="rId1"/>
  </sheets>
  <definedNames>
    <definedName name="_FiltarBaze" localSheetId="0" hidden="1">'PLAN 2020.'!$A$4:$P$304</definedName>
    <definedName name="_xlnm.Print_Area" localSheetId="0">'PLAN 2020.'!$A:$P</definedName>
    <definedName name="_xlnm.Print_Titles" localSheetId="0">'PLAN 2020.'!$4:$4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53" i="2" l="1"/>
  <c r="O12" i="2"/>
  <c r="O246" i="2" l="1"/>
  <c r="O168" i="2"/>
  <c r="O289" i="2" l="1"/>
  <c r="L304" i="2" l="1"/>
  <c r="L181" i="2"/>
  <c r="L12" i="2"/>
  <c r="N288" i="2"/>
  <c r="M288" i="2"/>
  <c r="N171" i="2"/>
  <c r="M171" i="2"/>
  <c r="L171" i="2"/>
  <c r="N175" i="2"/>
  <c r="M182" i="2" l="1"/>
  <c r="L182" i="2"/>
  <c r="N185" i="2"/>
  <c r="N182" i="2" s="1"/>
  <c r="L153" i="2" l="1"/>
  <c r="N130" i="2"/>
  <c r="N129" i="2"/>
  <c r="N128" i="2"/>
  <c r="N96" i="2" l="1"/>
  <c r="L298" i="2"/>
  <c r="N302" i="2"/>
  <c r="M299" i="2"/>
  <c r="N293" i="2"/>
  <c r="N253" i="2"/>
  <c r="N254" i="2"/>
  <c r="N252" i="2"/>
  <c r="L252" i="2"/>
  <c r="L250" i="2" s="1"/>
  <c r="M251" i="2"/>
  <c r="M246" i="2"/>
  <c r="L246" i="2"/>
  <c r="N248" i="2"/>
  <c r="N246" i="2" s="1"/>
  <c r="M247" i="2"/>
  <c r="L168" i="2"/>
  <c r="M170" i="2"/>
  <c r="N169" i="2"/>
  <c r="L142" i="2"/>
  <c r="M144" i="2"/>
  <c r="L136" i="2"/>
  <c r="M138" i="2"/>
  <c r="M139" i="2"/>
  <c r="M140" i="2"/>
  <c r="M137" i="2"/>
  <c r="N127" i="2"/>
  <c r="N126" i="2"/>
  <c r="L105" i="2"/>
  <c r="M107" i="2"/>
  <c r="M108" i="2"/>
  <c r="M109" i="2"/>
  <c r="M110" i="2"/>
  <c r="M111" i="2"/>
  <c r="M106" i="2"/>
  <c r="L76" i="2"/>
  <c r="M78" i="2"/>
  <c r="M79" i="2"/>
  <c r="M80" i="2"/>
  <c r="M81" i="2"/>
  <c r="M82" i="2"/>
  <c r="M83" i="2"/>
  <c r="M84" i="2"/>
  <c r="M85" i="2"/>
  <c r="M86" i="2"/>
  <c r="M87" i="2"/>
  <c r="M88" i="2"/>
  <c r="M77" i="2"/>
  <c r="L67" i="2"/>
  <c r="M74" i="2"/>
  <c r="L249" i="2" l="1"/>
  <c r="L55" i="2"/>
  <c r="M57" i="2"/>
  <c r="M58" i="2"/>
  <c r="M59" i="2"/>
  <c r="M60" i="2"/>
  <c r="M61" i="2"/>
  <c r="M62" i="2"/>
  <c r="M63" i="2"/>
  <c r="M64" i="2"/>
  <c r="M65" i="2"/>
  <c r="M66" i="2"/>
  <c r="M56" i="2"/>
  <c r="L13" i="2"/>
  <c r="M20" i="2"/>
  <c r="M21" i="2"/>
  <c r="M22" i="2"/>
  <c r="M23" i="2"/>
  <c r="M24" i="2"/>
  <c r="M25" i="2"/>
  <c r="M26" i="2"/>
  <c r="M27" i="2"/>
  <c r="M28" i="2"/>
  <c r="M29" i="2"/>
  <c r="M30" i="2"/>
  <c r="M31" i="2"/>
  <c r="M19" i="2"/>
  <c r="M17" i="2"/>
  <c r="M15" i="2"/>
  <c r="L9" i="2" l="1"/>
  <c r="M11" i="2"/>
  <c r="K5" i="2" l="1"/>
  <c r="K9" i="2"/>
  <c r="J12" i="2"/>
  <c r="K13" i="2"/>
  <c r="K37" i="2"/>
  <c r="K52" i="2"/>
  <c r="K55" i="2"/>
  <c r="K67" i="2"/>
  <c r="K76" i="2"/>
  <c r="K92" i="2"/>
  <c r="K97" i="2"/>
  <c r="K105" i="2"/>
  <c r="K112" i="2"/>
  <c r="K131" i="2"/>
  <c r="K136" i="2"/>
  <c r="K142" i="2"/>
  <c r="K145" i="2"/>
  <c r="K147" i="2"/>
  <c r="K153" i="2"/>
  <c r="K159" i="2"/>
  <c r="J166" i="2"/>
  <c r="K166" i="2"/>
  <c r="K168" i="2"/>
  <c r="J171" i="2"/>
  <c r="K171" i="2"/>
  <c r="K177" i="2"/>
  <c r="K176" i="2" s="1"/>
  <c r="K182" i="2"/>
  <c r="K181" i="2" s="1"/>
  <c r="J186" i="2"/>
  <c r="K186" i="2"/>
  <c r="K198" i="2"/>
  <c r="K224" i="2"/>
  <c r="K225" i="2"/>
  <c r="K231" i="2"/>
  <c r="K235" i="2"/>
  <c r="K241" i="2"/>
  <c r="J244" i="2"/>
  <c r="K246" i="2"/>
  <c r="K249" i="2"/>
  <c r="J250" i="2"/>
  <c r="J249" i="2" s="1"/>
  <c r="K250" i="2"/>
  <c r="J258" i="2"/>
  <c r="K258" i="2"/>
  <c r="J267" i="2"/>
  <c r="K267" i="2"/>
  <c r="J298" i="2"/>
  <c r="K298" i="2"/>
  <c r="J304" i="2" l="1"/>
  <c r="K304" i="2"/>
  <c r="K152" i="2"/>
  <c r="M167" i="2"/>
  <c r="M125" i="2"/>
  <c r="M120" i="2"/>
  <c r="M119" i="2"/>
  <c r="M75" i="2"/>
  <c r="M297" i="2"/>
  <c r="M223" i="2"/>
  <c r="M255" i="2"/>
  <c r="M250" i="2" s="1"/>
  <c r="M261" i="2"/>
  <c r="M301" i="2"/>
  <c r="M298" i="2" s="1"/>
  <c r="M259" i="2"/>
  <c r="M197" i="2"/>
  <c r="M172" i="2"/>
  <c r="O244" i="2" l="1"/>
  <c r="I289" i="2" l="1"/>
  <c r="I267" i="2"/>
  <c r="I256" i="2"/>
  <c r="I236" i="2"/>
  <c r="I235" i="2" s="1"/>
  <c r="I231" i="2"/>
  <c r="I225" i="2"/>
  <c r="I224" i="2" s="1"/>
  <c r="I198" i="2"/>
  <c r="I186" i="2" s="1"/>
  <c r="M186" i="2" s="1"/>
  <c r="I177" i="2"/>
  <c r="I176" i="2" s="1"/>
  <c r="I159" i="2"/>
  <c r="I153" i="2"/>
  <c r="I147" i="2"/>
  <c r="I145" i="2"/>
  <c r="I136" i="2"/>
  <c r="I131" i="2"/>
  <c r="I112" i="2"/>
  <c r="I105" i="2"/>
  <c r="I97" i="2"/>
  <c r="I76" i="2"/>
  <c r="I67" i="2"/>
  <c r="I55" i="2"/>
  <c r="I52" i="2"/>
  <c r="I37" i="2"/>
  <c r="I32" i="2"/>
  <c r="I13" i="2"/>
  <c r="I5" i="2"/>
  <c r="I9" i="2"/>
  <c r="I152" i="2" l="1"/>
  <c r="M268" i="2"/>
  <c r="I246" i="2"/>
  <c r="I241" i="2" s="1"/>
  <c r="M10" i="2"/>
  <c r="M9" i="2" s="1"/>
  <c r="N31" i="2" l="1"/>
  <c r="N234" i="2"/>
  <c r="N174" i="2"/>
  <c r="N10" i="2" l="1"/>
  <c r="M222" i="2" l="1"/>
  <c r="N222" i="2" s="1"/>
  <c r="M51" i="2"/>
  <c r="N51" i="2" s="1"/>
  <c r="N287" i="2"/>
  <c r="N190" i="2"/>
  <c r="N191" i="2"/>
  <c r="N122" i="2"/>
  <c r="M121" i="2" l="1"/>
  <c r="N121" i="2" s="1"/>
  <c r="O121" i="2" s="1"/>
  <c r="N244" i="2" l="1"/>
  <c r="N260" i="2"/>
  <c r="N292" i="2" l="1"/>
  <c r="N223" i="2"/>
  <c r="N75" i="2" l="1"/>
  <c r="O75" i="2" s="1"/>
  <c r="N124" i="2"/>
  <c r="N141" i="2"/>
  <c r="N123" i="2" l="1"/>
  <c r="N125" i="2"/>
  <c r="O125" i="2" s="1"/>
  <c r="N120" i="2" l="1"/>
  <c r="O120" i="2" s="1"/>
  <c r="N245" i="2" l="1"/>
  <c r="N118" i="2"/>
  <c r="N119" i="2" l="1"/>
  <c r="O119" i="2" s="1"/>
  <c r="N285" i="2"/>
  <c r="N180" i="2" l="1"/>
  <c r="O165" i="2"/>
  <c r="I142" i="2"/>
  <c r="N103" i="2"/>
  <c r="M54" i="2"/>
  <c r="N54" i="2" s="1"/>
  <c r="M53" i="2"/>
  <c r="N53" i="2" s="1"/>
  <c r="N36" i="2"/>
  <c r="N34" i="2"/>
  <c r="N35" i="2"/>
  <c r="N33" i="2"/>
  <c r="M232" i="2"/>
  <c r="O233" i="2"/>
  <c r="N233" i="2"/>
  <c r="N232" i="2"/>
  <c r="O237" i="2"/>
  <c r="O268" i="2"/>
  <c r="O280" i="2"/>
  <c r="O291" i="2"/>
  <c r="O290" i="2"/>
  <c r="O296" i="2"/>
  <c r="O295" i="2"/>
  <c r="N303" i="2"/>
  <c r="I298" i="2"/>
  <c r="N290" i="2"/>
  <c r="N286" i="2"/>
  <c r="M286" i="2"/>
  <c r="O286" i="2" s="1"/>
  <c r="N300" i="2"/>
  <c r="N299" i="2"/>
  <c r="N296" i="2"/>
  <c r="N295" i="2"/>
  <c r="N291" i="2"/>
  <c r="I250" i="2"/>
  <c r="I249" i="2" s="1"/>
  <c r="M249" i="2" s="1"/>
  <c r="O207" i="2"/>
  <c r="O206" i="2"/>
  <c r="N297" i="2"/>
  <c r="M104" i="2"/>
  <c r="M103" i="2"/>
  <c r="M163" i="2"/>
  <c r="M164" i="2"/>
  <c r="M162" i="2"/>
  <c r="M161" i="2"/>
  <c r="M160" i="2"/>
  <c r="M158" i="2"/>
  <c r="M157" i="2"/>
  <c r="M156" i="2"/>
  <c r="M155" i="2"/>
  <c r="M154" i="2"/>
  <c r="M146" i="2"/>
  <c r="M145" i="2" s="1"/>
  <c r="M151" i="2"/>
  <c r="M150" i="2"/>
  <c r="M149" i="2"/>
  <c r="M148" i="2"/>
  <c r="N144" i="2"/>
  <c r="M143" i="2"/>
  <c r="M135" i="2"/>
  <c r="N135" i="2" s="1"/>
  <c r="M134" i="2"/>
  <c r="N134" i="2" s="1"/>
  <c r="M133" i="2"/>
  <c r="M132" i="2"/>
  <c r="M117" i="2"/>
  <c r="N117" i="2" s="1"/>
  <c r="M116" i="2"/>
  <c r="N116" i="2" s="1"/>
  <c r="M115" i="2"/>
  <c r="N115" i="2" s="1"/>
  <c r="M114" i="2"/>
  <c r="N114" i="2" s="1"/>
  <c r="M113" i="2"/>
  <c r="N113" i="2" s="1"/>
  <c r="N107" i="2"/>
  <c r="N108" i="2"/>
  <c r="N109" i="2"/>
  <c r="N110" i="2"/>
  <c r="N111" i="2"/>
  <c r="N106" i="2"/>
  <c r="M102" i="2"/>
  <c r="N102" i="2" s="1"/>
  <c r="M101" i="2"/>
  <c r="N101" i="2" s="1"/>
  <c r="M100" i="2"/>
  <c r="N100" i="2" s="1"/>
  <c r="M99" i="2"/>
  <c r="N99" i="2" s="1"/>
  <c r="M98" i="2"/>
  <c r="N98" i="2" s="1"/>
  <c r="M89" i="2"/>
  <c r="N89" i="2" s="1"/>
  <c r="M91" i="2"/>
  <c r="N91" i="2" s="1"/>
  <c r="M90" i="2"/>
  <c r="N90" i="2" s="1"/>
  <c r="M94" i="2"/>
  <c r="N94" i="2" s="1"/>
  <c r="M93" i="2"/>
  <c r="N88" i="2"/>
  <c r="N87" i="2"/>
  <c r="N86" i="2"/>
  <c r="N85" i="2"/>
  <c r="N84" i="2"/>
  <c r="N83" i="2"/>
  <c r="N82" i="2"/>
  <c r="N81" i="2"/>
  <c r="N80" i="2"/>
  <c r="N79" i="2"/>
  <c r="N78" i="2"/>
  <c r="N77" i="2"/>
  <c r="N74" i="2"/>
  <c r="M73" i="2"/>
  <c r="N73" i="2" s="1"/>
  <c r="M72" i="2"/>
  <c r="N72" i="2" s="1"/>
  <c r="M71" i="2"/>
  <c r="N71" i="2" s="1"/>
  <c r="M70" i="2"/>
  <c r="N70" i="2" s="1"/>
  <c r="M69" i="2"/>
  <c r="N69" i="2" s="1"/>
  <c r="M68" i="2"/>
  <c r="N68" i="2" s="1"/>
  <c r="N66" i="2"/>
  <c r="N65" i="2"/>
  <c r="N64" i="2"/>
  <c r="N63" i="2"/>
  <c r="N62" i="2"/>
  <c r="N61" i="2"/>
  <c r="N60" i="2"/>
  <c r="N59" i="2"/>
  <c r="N58" i="2"/>
  <c r="N57" i="2"/>
  <c r="N56" i="2"/>
  <c r="M50" i="2"/>
  <c r="N50" i="2" s="1"/>
  <c r="M39" i="2"/>
  <c r="N39" i="2" s="1"/>
  <c r="M40" i="2"/>
  <c r="N40" i="2" s="1"/>
  <c r="M41" i="2"/>
  <c r="N41" i="2" s="1"/>
  <c r="M42" i="2"/>
  <c r="N42" i="2" s="1"/>
  <c r="M43" i="2"/>
  <c r="N43" i="2" s="1"/>
  <c r="M44" i="2"/>
  <c r="N44" i="2" s="1"/>
  <c r="M45" i="2"/>
  <c r="N45" i="2" s="1"/>
  <c r="M46" i="2"/>
  <c r="N46" i="2" s="1"/>
  <c r="M47" i="2"/>
  <c r="N47" i="2" s="1"/>
  <c r="M48" i="2"/>
  <c r="N48" i="2" s="1"/>
  <c r="M49" i="2"/>
  <c r="N49" i="2" s="1"/>
  <c r="M38" i="2"/>
  <c r="M257" i="2"/>
  <c r="M256" i="2" s="1"/>
  <c r="M243" i="2"/>
  <c r="M242" i="2"/>
  <c r="M240" i="2"/>
  <c r="M239" i="2"/>
  <c r="M238" i="2"/>
  <c r="M237" i="2"/>
  <c r="M230" i="2"/>
  <c r="N230" i="2" s="1"/>
  <c r="M233" i="2"/>
  <c r="M229" i="2"/>
  <c r="N229" i="2" s="1"/>
  <c r="M228" i="2"/>
  <c r="N228" i="2" s="1"/>
  <c r="M227" i="2"/>
  <c r="N227" i="2" s="1"/>
  <c r="M226" i="2"/>
  <c r="I166" i="2"/>
  <c r="M165" i="2"/>
  <c r="N165" i="2" s="1"/>
  <c r="N167" i="2"/>
  <c r="M173" i="2"/>
  <c r="N173" i="2" s="1"/>
  <c r="M179" i="2"/>
  <c r="N179" i="2" s="1"/>
  <c r="M178" i="2"/>
  <c r="M177" i="2" s="1"/>
  <c r="M176" i="2" s="1"/>
  <c r="M184" i="2"/>
  <c r="M183" i="2"/>
  <c r="M209" i="2"/>
  <c r="N209" i="2" s="1"/>
  <c r="M210" i="2"/>
  <c r="N210" i="2" s="1"/>
  <c r="M211" i="2"/>
  <c r="N211" i="2" s="1"/>
  <c r="M212" i="2"/>
  <c r="N212" i="2" s="1"/>
  <c r="M213" i="2"/>
  <c r="N213" i="2" s="1"/>
  <c r="M214" i="2"/>
  <c r="N214" i="2" s="1"/>
  <c r="M215" i="2"/>
  <c r="N215" i="2" s="1"/>
  <c r="M216" i="2"/>
  <c r="N216" i="2" s="1"/>
  <c r="M217" i="2"/>
  <c r="N217" i="2" s="1"/>
  <c r="M218" i="2"/>
  <c r="N218" i="2" s="1"/>
  <c r="M219" i="2"/>
  <c r="N219" i="2" s="1"/>
  <c r="M220" i="2"/>
  <c r="N220" i="2" s="1"/>
  <c r="M221" i="2"/>
  <c r="N221" i="2" s="1"/>
  <c r="M202" i="2"/>
  <c r="N202" i="2" s="1"/>
  <c r="M203" i="2"/>
  <c r="N203" i="2" s="1"/>
  <c r="M204" i="2"/>
  <c r="N204" i="2" s="1"/>
  <c r="M205" i="2"/>
  <c r="N205" i="2" s="1"/>
  <c r="M206" i="2"/>
  <c r="N206" i="2" s="1"/>
  <c r="M207" i="2"/>
  <c r="N207" i="2" s="1"/>
  <c r="M208" i="2"/>
  <c r="N208" i="2" s="1"/>
  <c r="M201" i="2"/>
  <c r="N201" i="2" s="1"/>
  <c r="M200" i="2"/>
  <c r="N200" i="2" s="1"/>
  <c r="M199" i="2"/>
  <c r="M196" i="2"/>
  <c r="M195" i="2"/>
  <c r="M194" i="2"/>
  <c r="M188" i="2"/>
  <c r="M189" i="2"/>
  <c r="M187" i="2"/>
  <c r="M241" i="2" l="1"/>
  <c r="M147" i="2"/>
  <c r="N38" i="2"/>
  <c r="N37" i="2" s="1"/>
  <c r="M37" i="2"/>
  <c r="M231" i="2"/>
  <c r="N199" i="2"/>
  <c r="M198" i="2"/>
  <c r="M225" i="2"/>
  <c r="M224" i="2" s="1"/>
  <c r="N143" i="2"/>
  <c r="N142" i="2" s="1"/>
  <c r="M142" i="2"/>
  <c r="O232" i="2"/>
  <c r="O231" i="2" s="1"/>
  <c r="N231" i="2"/>
  <c r="N172" i="2"/>
  <c r="N261" i="2"/>
  <c r="N259" i="2"/>
  <c r="M166" i="2"/>
  <c r="M131" i="2"/>
  <c r="M136" i="2"/>
  <c r="M159" i="2"/>
  <c r="O297" i="2"/>
  <c r="N146" i="2"/>
  <c r="N178" i="2"/>
  <c r="N170" i="2"/>
  <c r="N52" i="2"/>
  <c r="M55" i="2"/>
  <c r="M67" i="2"/>
  <c r="M105" i="2"/>
  <c r="M76" i="2"/>
  <c r="M97" i="2"/>
  <c r="M153" i="2"/>
  <c r="M52" i="2"/>
  <c r="N226" i="2"/>
  <c r="N93" i="2"/>
  <c r="N97" i="2"/>
  <c r="N76" i="2"/>
  <c r="N67" i="2"/>
  <c r="M112" i="2"/>
  <c r="M193" i="2"/>
  <c r="O193" i="2" s="1"/>
  <c r="M192" i="2"/>
  <c r="O192" i="2" s="1"/>
  <c r="O259" i="2"/>
  <c r="O238" i="2"/>
  <c r="O236" i="2" s="1"/>
  <c r="M277" i="2"/>
  <c r="N277" i="2" s="1"/>
  <c r="M278" i="2"/>
  <c r="N278" i="2" s="1"/>
  <c r="M279" i="2"/>
  <c r="N279" i="2" s="1"/>
  <c r="M280" i="2"/>
  <c r="N280" i="2" s="1"/>
  <c r="M281" i="2"/>
  <c r="N281" i="2" s="1"/>
  <c r="M282" i="2"/>
  <c r="N282" i="2" s="1"/>
  <c r="M284" i="2"/>
  <c r="M269" i="2"/>
  <c r="N269" i="2" s="1"/>
  <c r="M270" i="2"/>
  <c r="N270" i="2" s="1"/>
  <c r="M271" i="2"/>
  <c r="N271" i="2" s="1"/>
  <c r="M272" i="2"/>
  <c r="N272" i="2" s="1"/>
  <c r="M273" i="2"/>
  <c r="N273" i="2" s="1"/>
  <c r="M274" i="2"/>
  <c r="N274" i="2" s="1"/>
  <c r="M275" i="2"/>
  <c r="N275" i="2" s="1"/>
  <c r="M276" i="2"/>
  <c r="N276" i="2" s="1"/>
  <c r="N268" i="2"/>
  <c r="M266" i="2"/>
  <c r="N266" i="2" s="1"/>
  <c r="M265" i="2"/>
  <c r="N265" i="2" s="1"/>
  <c r="M264" i="2"/>
  <c r="N264" i="2" s="1"/>
  <c r="M263" i="2"/>
  <c r="N263" i="2" s="1"/>
  <c r="M152" i="2" l="1"/>
  <c r="M181" i="2"/>
  <c r="N283" i="2"/>
  <c r="M267" i="2"/>
  <c r="N262" i="2"/>
  <c r="N258" i="2" s="1"/>
  <c r="O284" i="2"/>
  <c r="N284" i="2"/>
  <c r="N255" i="2"/>
  <c r="N250" i="2" s="1"/>
  <c r="M294" i="2"/>
  <c r="M303" i="2"/>
  <c r="O303" i="2" s="1"/>
  <c r="M32" i="2"/>
  <c r="M5" i="2"/>
  <c r="O283" i="2" l="1"/>
  <c r="N267" i="2"/>
  <c r="N301" i="2"/>
  <c r="N298" i="2" s="1"/>
  <c r="O301" i="2"/>
  <c r="O240" i="2" l="1"/>
  <c r="O239" i="2"/>
  <c r="O235" i="2" s="1"/>
  <c r="O300" i="2"/>
  <c r="O299" i="2"/>
  <c r="O281" i="2"/>
  <c r="O282" i="2"/>
  <c r="O279" i="2"/>
  <c r="O277" i="2"/>
  <c r="O275" i="2"/>
  <c r="O274" i="2"/>
  <c r="O272" i="2"/>
  <c r="O266" i="2"/>
  <c r="O264" i="2"/>
  <c r="O263" i="2"/>
  <c r="O262" i="2" s="1"/>
  <c r="O250" i="2"/>
  <c r="O243" i="2"/>
  <c r="O242" i="2"/>
  <c r="O230" i="2"/>
  <c r="O227" i="2"/>
  <c r="O228" i="2"/>
  <c r="O229" i="2"/>
  <c r="O226" i="2"/>
  <c r="O200" i="2"/>
  <c r="O201" i="2"/>
  <c r="O202" i="2"/>
  <c r="O203" i="2"/>
  <c r="O204" i="2"/>
  <c r="O205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199" i="2"/>
  <c r="O188" i="2"/>
  <c r="O189" i="2"/>
  <c r="O194" i="2"/>
  <c r="O195" i="2"/>
  <c r="O196" i="2"/>
  <c r="O187" i="2"/>
  <c r="O184" i="2"/>
  <c r="O183" i="2"/>
  <c r="O180" i="2"/>
  <c r="O179" i="2"/>
  <c r="O178" i="2"/>
  <c r="O173" i="2"/>
  <c r="O171" i="2" s="1"/>
  <c r="O166" i="2"/>
  <c r="O161" i="2"/>
  <c r="O162" i="2"/>
  <c r="O163" i="2"/>
  <c r="O164" i="2"/>
  <c r="O160" i="2"/>
  <c r="O155" i="2"/>
  <c r="O156" i="2"/>
  <c r="O157" i="2"/>
  <c r="O158" i="2"/>
  <c r="O154" i="2"/>
  <c r="O149" i="2"/>
  <c r="O150" i="2"/>
  <c r="O151" i="2"/>
  <c r="O148" i="2"/>
  <c r="O146" i="2"/>
  <c r="O135" i="2"/>
  <c r="O104" i="2"/>
  <c r="O103" i="2"/>
  <c r="O94" i="2"/>
  <c r="O93" i="2"/>
  <c r="O91" i="2"/>
  <c r="O84" i="2"/>
  <c r="O80" i="2"/>
  <c r="O298" i="2" l="1"/>
  <c r="O258" i="2"/>
  <c r="P199" i="2"/>
  <c r="O159" i="2"/>
  <c r="M236" i="2"/>
  <c r="M235" i="2" s="1"/>
  <c r="O198" i="2"/>
  <c r="O186" i="2" s="1"/>
  <c r="O182" i="2"/>
  <c r="O39" i="2"/>
  <c r="O40" i="2"/>
  <c r="O41" i="2"/>
  <c r="O42" i="2"/>
  <c r="O43" i="2"/>
  <c r="O44" i="2"/>
  <c r="O45" i="2"/>
  <c r="O46" i="2"/>
  <c r="O47" i="2"/>
  <c r="O48" i="2"/>
  <c r="O49" i="2"/>
  <c r="O50" i="2"/>
  <c r="O38" i="2"/>
  <c r="O34" i="2"/>
  <c r="O35" i="2"/>
  <c r="O36" i="2"/>
  <c r="O33" i="2"/>
  <c r="O8" i="2"/>
  <c r="O7" i="2"/>
  <c r="O6" i="2"/>
  <c r="I171" i="2"/>
  <c r="I168" i="2"/>
  <c r="O5" i="2" l="1"/>
  <c r="O9" i="2"/>
  <c r="O32" i="2"/>
  <c r="O37" i="2"/>
  <c r="N237" i="2"/>
  <c r="O278" i="2"/>
  <c r="O276" i="2"/>
  <c r="O273" i="2"/>
  <c r="O271" i="2"/>
  <c r="O270" i="2"/>
  <c r="O269" i="2"/>
  <c r="N257" i="2"/>
  <c r="N243" i="2"/>
  <c r="N242" i="2"/>
  <c r="N240" i="2"/>
  <c r="N239" i="2"/>
  <c r="N238" i="2"/>
  <c r="N196" i="2"/>
  <c r="N195" i="2"/>
  <c r="N194" i="2"/>
  <c r="N189" i="2"/>
  <c r="N188" i="2"/>
  <c r="N187" i="2"/>
  <c r="N184" i="2"/>
  <c r="N183" i="2"/>
  <c r="N166" i="2"/>
  <c r="N164" i="2"/>
  <c r="N163" i="2"/>
  <c r="N162" i="2"/>
  <c r="N161" i="2"/>
  <c r="N160" i="2"/>
  <c r="N158" i="2"/>
  <c r="N157" i="2"/>
  <c r="N156" i="2"/>
  <c r="N155" i="2"/>
  <c r="N154" i="2"/>
  <c r="N151" i="2"/>
  <c r="N150" i="2"/>
  <c r="N149" i="2"/>
  <c r="N148" i="2"/>
  <c r="O144" i="2"/>
  <c r="O143" i="2"/>
  <c r="O140" i="2"/>
  <c r="O139" i="2"/>
  <c r="O138" i="2"/>
  <c r="O134" i="2"/>
  <c r="N133" i="2"/>
  <c r="O133" i="2" s="1"/>
  <c r="N132" i="2"/>
  <c r="O116" i="2"/>
  <c r="O115" i="2"/>
  <c r="O114" i="2"/>
  <c r="O113" i="2"/>
  <c r="O111" i="2"/>
  <c r="O110" i="2"/>
  <c r="O109" i="2"/>
  <c r="O108" i="2"/>
  <c r="O107" i="2"/>
  <c r="O106" i="2"/>
  <c r="N104" i="2"/>
  <c r="O102" i="2"/>
  <c r="O101" i="2"/>
  <c r="O100" i="2"/>
  <c r="O99" i="2"/>
  <c r="O98" i="2"/>
  <c r="O90" i="2"/>
  <c r="O89" i="2"/>
  <c r="O88" i="2"/>
  <c r="O87" i="2"/>
  <c r="O86" i="2"/>
  <c r="O85" i="2"/>
  <c r="O83" i="2"/>
  <c r="O82" i="2"/>
  <c r="O81" i="2"/>
  <c r="O79" i="2"/>
  <c r="O78" i="2"/>
  <c r="O77" i="2"/>
  <c r="O74" i="2"/>
  <c r="O73" i="2"/>
  <c r="O71" i="2"/>
  <c r="O70" i="2"/>
  <c r="O69" i="2"/>
  <c r="O68" i="2"/>
  <c r="O66" i="2"/>
  <c r="O65" i="2"/>
  <c r="O64" i="2"/>
  <c r="O63" i="2"/>
  <c r="O62" i="2"/>
  <c r="O61" i="2"/>
  <c r="O60" i="2"/>
  <c r="O59" i="2"/>
  <c r="O58" i="2"/>
  <c r="O57" i="2"/>
  <c r="O54" i="2"/>
  <c r="N30" i="2"/>
  <c r="O30" i="2" s="1"/>
  <c r="N29" i="2"/>
  <c r="O29" i="2" s="1"/>
  <c r="N28" i="2"/>
  <c r="O28" i="2" s="1"/>
  <c r="N27" i="2"/>
  <c r="O27" i="2" s="1"/>
  <c r="N26" i="2"/>
  <c r="O26" i="2" s="1"/>
  <c r="N25" i="2"/>
  <c r="O25" i="2" s="1"/>
  <c r="N24" i="2"/>
  <c r="O24" i="2" s="1"/>
  <c r="N23" i="2"/>
  <c r="O23" i="2" s="1"/>
  <c r="N22" i="2"/>
  <c r="O22" i="2" s="1"/>
  <c r="N21" i="2"/>
  <c r="O21" i="2" s="1"/>
  <c r="N20" i="2"/>
  <c r="O20" i="2" s="1"/>
  <c r="N19" i="2"/>
  <c r="O19" i="2" s="1"/>
  <c r="N18" i="2"/>
  <c r="O18" i="2" s="1"/>
  <c r="N17" i="2"/>
  <c r="O17" i="2" s="1"/>
  <c r="N16" i="2"/>
  <c r="O16" i="2" s="1"/>
  <c r="N15" i="2"/>
  <c r="O15" i="2" s="1"/>
  <c r="N14" i="2"/>
  <c r="N7" i="2"/>
  <c r="O294" i="2"/>
  <c r="I294" i="2"/>
  <c r="I262" i="2"/>
  <c r="I258" i="2" s="1"/>
  <c r="O225" i="2"/>
  <c r="I182" i="2"/>
  <c r="I181" i="2" s="1"/>
  <c r="O177" i="2"/>
  <c r="O147" i="2"/>
  <c r="O145" i="2"/>
  <c r="N6" i="2"/>
  <c r="N241" i="2" l="1"/>
  <c r="O267" i="2"/>
  <c r="N289" i="2"/>
  <c r="O257" i="2"/>
  <c r="O256" i="2" s="1"/>
  <c r="O249" i="2" s="1"/>
  <c r="N256" i="2"/>
  <c r="N249" i="2" s="1"/>
  <c r="M262" i="2"/>
  <c r="M258" i="2" s="1"/>
  <c r="N236" i="2"/>
  <c r="N235" i="2" s="1"/>
  <c r="N153" i="2"/>
  <c r="N159" i="2"/>
  <c r="O132" i="2"/>
  <c r="O131" i="2" s="1"/>
  <c r="N131" i="2"/>
  <c r="N147" i="2"/>
  <c r="O137" i="2"/>
  <c r="O136" i="2" s="1"/>
  <c r="N9" i="2"/>
  <c r="O142" i="2"/>
  <c r="O76" i="2"/>
  <c r="O14" i="2"/>
  <c r="O112" i="2"/>
  <c r="N225" i="2"/>
  <c r="N224" i="2" s="1"/>
  <c r="O105" i="2"/>
  <c r="N32" i="2"/>
  <c r="O53" i="2"/>
  <c r="N55" i="2"/>
  <c r="O56" i="2"/>
  <c r="N5" i="2"/>
  <c r="O97" i="2"/>
  <c r="O241" i="2"/>
  <c r="O224" i="2"/>
  <c r="O176" i="2"/>
  <c r="N294" i="2"/>
  <c r="N105" i="2"/>
  <c r="N112" i="2"/>
  <c r="N168" i="2"/>
  <c r="N152" i="2" l="1"/>
  <c r="O52" i="2"/>
  <c r="O55" i="2"/>
  <c r="O181" i="2"/>
  <c r="N198" i="2"/>
  <c r="N181" i="2" l="1"/>
  <c r="N145" i="2"/>
  <c r="N177" i="2"/>
  <c r="I95" i="2"/>
  <c r="I92" i="2" s="1"/>
  <c r="I12" i="2" s="1"/>
  <c r="I304" i="2" s="1"/>
  <c r="M95" i="2" l="1"/>
  <c r="O95" i="2"/>
  <c r="O92" i="2" s="1"/>
  <c r="O304" i="2" s="1"/>
  <c r="I3" i="2"/>
  <c r="N176" i="2"/>
  <c r="N95" i="2" l="1"/>
  <c r="N92" i="2" s="1"/>
  <c r="M92" i="2"/>
  <c r="M304" i="2" s="1"/>
  <c r="P14" i="2" l="1"/>
  <c r="N304" i="2"/>
</calcChain>
</file>

<file path=xl/sharedStrings.xml><?xml version="1.0" encoding="utf-8"?>
<sst xmlns="http://schemas.openxmlformats.org/spreadsheetml/2006/main" count="815" uniqueCount="473">
  <si>
    <t xml:space="preserve"> </t>
  </si>
  <si>
    <t>EVID. BR. NABAVE</t>
  </si>
  <si>
    <t>CPV OZNAKA</t>
  </si>
  <si>
    <t>VRSTA POSTUPKA NABAVE</t>
  </si>
  <si>
    <t>UGOVOR O JAVNOJ NABAVI / OKVIRNI SPORAZUM</t>
  </si>
  <si>
    <t>PLANIRANI POČETAK POSTUPKA</t>
  </si>
  <si>
    <t>PLAN. TRAJANJE UG. JN / OS</t>
  </si>
  <si>
    <t>OZNAKA POZICIJE FINANC. PLANA</t>
  </si>
  <si>
    <t>PREDMET NABAVE</t>
  </si>
  <si>
    <t xml:space="preserve">IZNOS TROŠKA U FINAN. PLANU </t>
  </si>
  <si>
    <t>NAPOMENA</t>
  </si>
  <si>
    <t>UREDSKI MATERIJAL</t>
  </si>
  <si>
    <t>JEDNOSTAVNA NABAVA</t>
  </si>
  <si>
    <t>PROVODI URED ZA JAVNU NABAVU GRADA ZAGREBA</t>
  </si>
  <si>
    <t>OTVORENI POSTUPAK JN</t>
  </si>
  <si>
    <t>UGOVOR O JN</t>
  </si>
  <si>
    <t>1 GODINA</t>
  </si>
  <si>
    <t>TONERI I VRPCE</t>
  </si>
  <si>
    <t>MATERIJAL I SREDSTVA ZA ČIŠĆENJE I ODRŽAVANJE</t>
  </si>
  <si>
    <t>MATERIJAL ZA HIGIJENSKE POTREBE I NJEGU</t>
  </si>
  <si>
    <t>2 GODINE</t>
  </si>
  <si>
    <t>SANITETSKI MATERIJAL</t>
  </si>
  <si>
    <t>SREDSTVA ZA OSOBNU HIGIJENU</t>
  </si>
  <si>
    <t>OSNOVNI MATERIJAL I SIROVINE</t>
  </si>
  <si>
    <t>OSNOVNI MATERIJAL I SIROVINE - CJEPIVO, GRUPE:</t>
  </si>
  <si>
    <t>CJEPIVO PROTIV HEPATITISA A ZA ODRASLE</t>
  </si>
  <si>
    <t>CJEPIVO PROTIV HEPATITISA B ZA ODRASLE</t>
  </si>
  <si>
    <t>CJEPIVO PROTIV HEPATITISA A+B ZA ODRASLE</t>
  </si>
  <si>
    <t>CJEPIVO PROTIV KRPELJNOG MENINGOENCEFALITISA ZA ODRASLE I DJECU</t>
  </si>
  <si>
    <t>CJEPIVO PROTIV ŽUTE GROZNICE</t>
  </si>
  <si>
    <t xml:space="preserve">CJEPIVO PROTIV TRBUŠNOG TIFUSA </t>
  </si>
  <si>
    <t>CJEPIVO PROTIV KOLERE (PERORALNO)</t>
  </si>
  <si>
    <t>CJEPIVO PROTIV MENINGOKOKNE BOLESTI  (A, C, W, Y) KONJUGIRANO</t>
  </si>
  <si>
    <t>CJEPIVO PROTIV VODENIH KOZICA</t>
  </si>
  <si>
    <t>CJEPIVO PROTIV GRIPE</t>
  </si>
  <si>
    <t>CJEPIVO PROTIV TETANUSA</t>
  </si>
  <si>
    <t>ANTITETANIČKI IMUNOGLOBULIN</t>
  </si>
  <si>
    <t>CJEPIVO PROTIV DIFTERIJE I TETANUSA</t>
  </si>
  <si>
    <t>CJEPIVO PROTIV POLIOMIJELITISA</t>
  </si>
  <si>
    <t>OSNOVNI MATERIJAL I SIROVINE - KEMIKALIJE, GRUPE:</t>
  </si>
  <si>
    <t>KEMIKALIJE P.A.</t>
  </si>
  <si>
    <t>KEMIKALIJE VISOKE ČISTOĆE</t>
  </si>
  <si>
    <t>KEMIKALIJE ZA POSEBNE NAMJENE</t>
  </si>
  <si>
    <t>ALKOHOL I SOLNA TEHNIČKA KISELINA</t>
  </si>
  <si>
    <t>OSNOVNI MATERIJAL I SIROVINE - STANDARDI, GRUPE:</t>
  </si>
  <si>
    <t>PCB I PESTICIDI</t>
  </si>
  <si>
    <t>OTAPALA</t>
  </si>
  <si>
    <t>ANTIBIOTICI</t>
  </si>
  <si>
    <t>MIKOTOSKINI</t>
  </si>
  <si>
    <t>METALI</t>
  </si>
  <si>
    <t xml:space="preserve">STANDARDI ZA IONSKU KROMATOGRAFIJU </t>
  </si>
  <si>
    <t>STANDARDI ZA ISPITIVANJE FIZIKALNO KEMIJSKIH POKAZATELJA</t>
  </si>
  <si>
    <t xml:space="preserve">ADITIVI, VITAMINI I OSTALO </t>
  </si>
  <si>
    <t>PESTICIDI ZA LC/MS/MS</t>
  </si>
  <si>
    <t>OSNOVNI MATERIJAL I SIROVINE - TESTOVI ZA MIKROBIOLOGIJU, GRUPE:</t>
  </si>
  <si>
    <t>KONTROLNA SREDSTVA ZA AUTOKLAV</t>
  </si>
  <si>
    <t>TESTOVI ZA MIKOPLAZME</t>
  </si>
  <si>
    <t>TEST DIREKTNE IMUNOFLUORESCENCIJE ZA CHLAMYDIA TRACHOMATIS</t>
  </si>
  <si>
    <t>LOGARITAMSKI TESTOVI OSJETLJIVOSTI E-TESTOVI</t>
  </si>
  <si>
    <t>AGLUTINACIJSKI TESTOVI</t>
  </si>
  <si>
    <t>KITOVI ZA MOLEKULARNU DETEKCIJU PATOGENA I PRIBOR</t>
  </si>
  <si>
    <t>REFERENTNI BAKTERIJSKI SOJEVI</t>
  </si>
  <si>
    <t>API TESTOVI I REAGENSI</t>
  </si>
  <si>
    <t>TEST ZA DOKAZ ROTA I ADENO VIRUSA</t>
  </si>
  <si>
    <t>OSNOVNI MATERIJAL I SIROVINE - SERUMI ZA AGLUTINACIJU, SUSTAV ZA BRZU IDENTIFIKACIJU I OSTALO ZA MIKROBIOLOGIJU, GRUPE:</t>
  </si>
  <si>
    <t>SERUMI ZA AGLUTINACIJU</t>
  </si>
  <si>
    <t>SUSTAV ZA BRZU IDENTIFIKACIJU</t>
  </si>
  <si>
    <t>SUSTAV ZA GENERIRANJE ANAEROBNIH UVJETA I OSTALO</t>
  </si>
  <si>
    <t>TESTOVI, MEDIJI I OSTALI PRIBOR ZA UREĐAJ ZA BROJANJE MIKROORGANIZAMA</t>
  </si>
  <si>
    <t xml:space="preserve">TESTNI ORGANIZMI I POTREBNE OTOPINE </t>
  </si>
  <si>
    <t>OSNOVNI MATERIJAL I SIROVINE - PODLOGE ZA MIKROBIOLOGIJU, GRUPE:</t>
  </si>
  <si>
    <t>OSNOVNE PODLOGE ZA MIKROBIOLOGIJU</t>
  </si>
  <si>
    <t>SPECIJALNE PODLOGE ZA MIKROBIOLOGIJU</t>
  </si>
  <si>
    <t>GOTOVE PODLOGE ZA MIKROBIOLOGIJU (KRUTE I TEKUĆE)</t>
  </si>
  <si>
    <t>GOTOVE PODLOGE ZA MIKROBIOLOŠKU ANALIZU VODA (KRUTE I TEKUĆE)</t>
  </si>
  <si>
    <t>SPECIJALNE PODLOGE SA SUPLEMENTIMA</t>
  </si>
  <si>
    <t>PODLOGE ZA BIOKEMIJSKU IDENTIFIKACIJU</t>
  </si>
  <si>
    <t>KOMERCIJALNI SISTEM ZA KULTIVACIJU TRICHOMONAS VAGINALIS</t>
  </si>
  <si>
    <t>GOTOVE PODLOGE - KITOVI  ZA MIKROBIOLOŠKU ANALIZU VODA</t>
  </si>
  <si>
    <t>POMOĆNA SREDSTVA U MIKROBIOLOŠKOJ IDENTIFIKACIJI</t>
  </si>
  <si>
    <t>GOTOVE KRUTE KROMOGENE PODLOGE ZA KOLIFORME I E. COLI MF</t>
  </si>
  <si>
    <t>SPECIJALNE  KROMOGENE PODLOGE</t>
  </si>
  <si>
    <t>OSNOVNI MATERIJAL I SIROVINE - HEMOKULTURE</t>
  </si>
  <si>
    <t>OSNOVNI MATERIJAL I SIROVINE - KRVNI PRIPRAVCI</t>
  </si>
  <si>
    <t>OSNOVNI MATERIJAL I SIROVINE - FILTER PAPIRI</t>
  </si>
  <si>
    <t>OSNOVNI MATERIJAL I SIROVINE - LABORATORIJSKO STAKLO, GRUPE:</t>
  </si>
  <si>
    <t xml:space="preserve">LABORATORIJSKO STAKLO A KLASE </t>
  </si>
  <si>
    <t>LABORATORIJSKO STAKLO, TIKVICE, PIPETE, CILINDRI</t>
  </si>
  <si>
    <t>LABORATORIJSKO STAKLO, EPRUVETE, ČAŠE, BOCE, LIJEVCI I OSTALO</t>
  </si>
  <si>
    <t>OSNOVNI MATERIJAL I SIROVINE - LABORATORIJSKA PLASTIKA, GRUPE:</t>
  </si>
  <si>
    <t>LABORATORIJSKA PLASTIKA - BRISEVI</t>
  </si>
  <si>
    <t>LABORATORIJSKA PLASTIKA - PETRIJEVE PLOČE I ČAŠE ZA UZORKOVANJE</t>
  </si>
  <si>
    <t>NASTAVCI ZA PIPETE I PIPETE</t>
  </si>
  <si>
    <t>OSNOVNI MATERIJAL I SIROVINE - POTROŠNI LABORATORIJSKI MATERIJAL</t>
  </si>
  <si>
    <t>OSNOVNI MATERIJAL I SIROVINE  SREDSTVA ZA DDD</t>
  </si>
  <si>
    <t>OSNOVNI MATERIJAL I SIROVINE - MOLEKULARNA MIKROBIOLOGIJA, GRUPE:</t>
  </si>
  <si>
    <t>KITOVI ZA MOLEKULARNU DETEKCIJU CHLAMYDIA TRACHOMATIS</t>
  </si>
  <si>
    <t>KITOVI ZA MOLEKULARNU DETEKCIJU HUMANIH PAPILOMA VIRUSA (HPV)</t>
  </si>
  <si>
    <t>KITOVI ZA UZIMANJE I TRANSPORT UZORAKA OBRISA CERVIKSA</t>
  </si>
  <si>
    <t>PLASTIČNI PRIBOR ZA PCR</t>
  </si>
  <si>
    <t>OSTALI PRIBOR ZA PCR I SEROLOGIJU</t>
  </si>
  <si>
    <t>KITOVI, REAGENSI I OSTALI POTROŠNI MATERIJAL ZA MULTIPLEX I REAL-TIME PCR TESTOVE, GRUPE:</t>
  </si>
  <si>
    <t>KITOVI, REAGENSI I OSTALI POTROŠNI MATERIJAL ZA RAD NA LIGHTCYLER 480 II I MAGNA PURE COMPACT INSTRUMENTU</t>
  </si>
  <si>
    <t>KITOVI, REAGENSI I OSTALI POTROŠNI MATERIJAL ZA RAD NA ELITE INGENIUS APARATU</t>
  </si>
  <si>
    <t>POTROŠNI MATERIJAL ZA MOLEKULARNU DIJAGNOSTIKU ZA POTREBE PROJEKTA HRVATSKE ZAKLADE ZA ZNANOST</t>
  </si>
  <si>
    <t>OSNOVNI MATERIJAL I SIROVINE - POTROŠNI MATERIJAL ZA PREVENCIJU OVISNOSTI, GRUPE:</t>
  </si>
  <si>
    <t>TEST PLOČICE ZA KVALITATIVNO ODREĐIVANJE METABOLITA DROGE U URINU</t>
  </si>
  <si>
    <t>TESTOVI ZA BRZU DIJAGNOSTIKU HIVA I HEPATITISA C</t>
  </si>
  <si>
    <t>OSNOVNI MATERIJAL I SIROVINE - MOBILNA MAMOGRAFIJA</t>
  </si>
  <si>
    <t>OSNOVNI MATERIJAL I SIROVINE - OBRASCI</t>
  </si>
  <si>
    <t>OSNOVNI MATERIJAL I SIROVINE - SEROLOŠKA DIJAGNOSTIKA, GRUPE:</t>
  </si>
  <si>
    <t>ELFA TESTOVI I DRUGO</t>
  </si>
  <si>
    <t>ELISA TESTOVI ZA RABIES, SEROLOŠKU DIJAGNOSTIKU, HEPATITIS C, VIRUSNE INFEKCIJE I DRUGO</t>
  </si>
  <si>
    <t>TESTOVI INTOLERANCIJE NA HRANU</t>
  </si>
  <si>
    <t>OSTALI MATERIJAL I SIROVINE</t>
  </si>
  <si>
    <t>OSTALI MATERIJAL I SIROVINE - PLINOVI TEHNIČKI</t>
  </si>
  <si>
    <t>ENERGIJA</t>
  </si>
  <si>
    <t>ELEKTRIČNA ENERGIJA  KORIŠTENJE MREŽE - NISKOG NAPONA</t>
  </si>
  <si>
    <t xml:space="preserve">ELEKTRIČNA ENERGIJA </t>
  </si>
  <si>
    <t>PLIN</t>
  </si>
  <si>
    <t>MOTORNI BENZIN I DIZEL GORIVO</t>
  </si>
  <si>
    <t>ZAJEDNIČKA NABAVA PUTEM UREDA ZA JAVNU NABAVU GRADA ZAGREBA</t>
  </si>
  <si>
    <t>MATERIJAL I DIJELOVI ZA TEKUĆE I INVESTICIJSKO ODRŽAVANJE OPREME (EKOLOGIJA)</t>
  </si>
  <si>
    <t>KOLONE, PRETKOLONE I SPE KOLONE ZA KROMATOGRAFIJU, GRUPE:</t>
  </si>
  <si>
    <t>KOLONE ZA IONSKU KROMATOGRAFIJU (IC)</t>
  </si>
  <si>
    <t>GOTOVI TESTOVI ZA EKOLOGIJU I OSTALO, GRUPE:</t>
  </si>
  <si>
    <t>GOTOVI TESTOVI ZA PESTICIDE I SPE  KOLONE ZA DODATNO PROČIŠĆAVANJE I  EKSTRAKCIJU UZORAKA</t>
  </si>
  <si>
    <t>BOČICE I ŠPRICE ZA AUTOUZORKIVAČE</t>
  </si>
  <si>
    <t>ELISA TESTOVI I SPE KOLONICE ZA DODATNO PROČIŠĆAVANJE I  EKSTRAKCIJU UZORAKA</t>
  </si>
  <si>
    <t xml:space="preserve">KIVETNI TESTOVI ZA ODREĐIVANJE KPK, SULFITA, ORTOFOSFATA I UKUPNOG FOSFORA, UKUPNOG DUŠIKA, ANIONSKIH, KATIONSKIH I NEIONSKIH DETERGENATA NA HACH LANGE DR 3900 SPEKTROFOTOMETRU SA RFID TEHNOLOGIJOM ZA PRIMJENU NA PODRUČJU ANALIZA VODA I HT 200S TERMOBLOKU ZA BRZU DIGESTIJU  </t>
  </si>
  <si>
    <t>POTROŠNI MATERIJAL ZA ODREĐIVANJE AOX-A</t>
  </si>
  <si>
    <t>OST. MAT. I DIJELOVI ZA TEK. I INV. ODRŽAVANJE</t>
  </si>
  <si>
    <t xml:space="preserve">OST. MAT. I DIJELOVI ZA TEK. I INVES. ODRŽ.  TEHNIČKA SL. </t>
  </si>
  <si>
    <t>SITAN INVENTAR I AUTO  GUME</t>
  </si>
  <si>
    <t>SITNI INVENTAR</t>
  </si>
  <si>
    <t>SLUŽBENA, RADNA I ZAŠTITNA ODJEĆA I OBUĆA</t>
  </si>
  <si>
    <t>USLUGE TELEFONA, POŠTE I PRIJEVOZA</t>
  </si>
  <si>
    <t>USLUGE TELEFONA, TELEFAKSA</t>
  </si>
  <si>
    <t>USLUGE TELEFONA, TELEFAKSA - MOBILNA TELEFONIJA</t>
  </si>
  <si>
    <t>USLUGE TELEFONA, TELEFAKSA - USLUGE PRIJENOSA PODATAKA I FIKSNE TELEFONIJE I POVEZIVANJE U JEDINSTVENU MREŽU</t>
  </si>
  <si>
    <t>POŠTARINA (PISMA, TISKANICE I SL.)</t>
  </si>
  <si>
    <t>USLUGE TEKUĆEG I INVESTICIJSKOG ODRŽAVANJA</t>
  </si>
  <si>
    <t>USLUGE TEKUĆEG ODRŽAVANJA GRAĐEVINSKIH OBJEKATA</t>
  </si>
  <si>
    <t xml:space="preserve">PARKETARSKI I SLIČNI RADOVI </t>
  </si>
  <si>
    <t>SOBOSLIKARSKI I LIČILAČKI RADOVI</t>
  </si>
  <si>
    <t>USLUGE TEKUĆEG I INVESTICIJSKOG ODRŽAVANJA POSTR. I OPREME</t>
  </si>
  <si>
    <t>SERVIS I ODRŽAVANJE KOTLOVNICE</t>
  </si>
  <si>
    <t>SERVIS I ODRŽAVANJE OSOBNIH I MALOTERETNIH DIZALA</t>
  </si>
  <si>
    <t>ODRŽAVANJE AUTOMATSKIH VRATA GLAVNOG ULAZA ZAVODA</t>
  </si>
  <si>
    <t>SERVIS I ODRŽAVANJE KLIMA VENTILACIJSKIH UREĐAJA I RASHLADNE TEHNIKE</t>
  </si>
  <si>
    <t>ODRŽAVANJE POSTROJENJA ZA NEUTRALIZACIJU OTPADNIH VODA I SUSTAVA ZA PRIPREMU VODA</t>
  </si>
  <si>
    <t xml:space="preserve">SERV. I ODRŽAV.  FOTOKOPIRNIH UREĐAJA I OSTALE UREDSKE OPREME </t>
  </si>
  <si>
    <t>USL. TO LABORAT. OPREME PROIZVOĐAČA / PERKIN ELMER, ANTON PAAR</t>
  </si>
  <si>
    <t>USL. TO LABORAT. OPREME PROIZVOĐAČA /  SHIMADZU,  OI ANALITIKA</t>
  </si>
  <si>
    <t>USL. TO LABORAT. OPREME PROIZVOĐAČA /  AGILENT, PEEK SCIENTIC</t>
  </si>
  <si>
    <t>USL. TO LABORAT. OPREME PROIZVOĐAČA / METTLER TOLEDO</t>
  </si>
  <si>
    <t>USL. TO LABORAT. OPREME PROIZVOĐAČA /  TECATOR, ANIKOM</t>
  </si>
  <si>
    <t>USL. TO LABORAT. OPREME PROIZVOĐAČA /  WTW, MEMMERT, NABRETHERM, BHEROTEST, BURKHARD, HACH, SCHOTT, HEIDOLPH,  SARTORIUS</t>
  </si>
  <si>
    <t>USL. TO LABORAT. OPREME PROIZVOĐAČA /  BUCHI, METHROM</t>
  </si>
  <si>
    <t>USL. TO LABORAT. OPREME PROIZVOĐAČA /  CAMSPEC</t>
  </si>
  <si>
    <t>USL. TO LABORAT. OPREME PROIZVOĐAČA /  SKALAR</t>
  </si>
  <si>
    <t>USL. TO LABORAT. OPREME PROIZVOĐAČA / ANALITIK JENA</t>
  </si>
  <si>
    <t>USL. TO LABORAT. OPREME PROIZVOĐAČA /  GELMAN PALL, SCHUETT-BIOTEC, LABPL, POL EKO, DECAGON, GFL, BINDER, PALL LIFE SCIENCES, SVEN LECKEL</t>
  </si>
  <si>
    <t>USL. TO LABORAT. OPREME PROIZVOĐAČA /  CEM PHOENIX</t>
  </si>
  <si>
    <t>USL. TO LABORAT. OPREME PROIZVOĐAČA /  HERAUS INSTRUMENTS</t>
  </si>
  <si>
    <t>USL. TO LABORAT. OPREME PROIZVOĐAČA / THERMO</t>
  </si>
  <si>
    <t>USL. TO LABORAT. OPREME PROIZVOĐAČA / MIELE</t>
  </si>
  <si>
    <t>USL. TO LABORAT. OPREME PROIZVOĐAČA /  SOXTHERM</t>
  </si>
  <si>
    <t>USL. TO LABORAT. OPREME PROIZVOĐAČA / ANTHOS, THERMO ELECTRON</t>
  </si>
  <si>
    <t>USL. TO LABORAT. OPREME PROIZVOĐAČA /  HORIBA</t>
  </si>
  <si>
    <t>USL. TO LABORAT. OPREME PROIZVOĐAČA /  WATERS</t>
  </si>
  <si>
    <t>USLUGE TEKUĆEG ODRŽAVANJA PRIJEVOZNIH SREDSTAVA - PRANJE VOZILA</t>
  </si>
  <si>
    <t>USLUGE PROMIDŽBE I INFORMIRANJA</t>
  </si>
  <si>
    <t>KOMUNALNE USLUGE</t>
  </si>
  <si>
    <t>DIMNJAČARSKE I EKOLOŠKE USLUGE</t>
  </si>
  <si>
    <t>OSTALE KOMUNALNE USLUGE - UREĐENJE OKOLIŠA I SLIČNO</t>
  </si>
  <si>
    <t>LABORATORIJSKE USLUGE</t>
  </si>
  <si>
    <t>ODREĐIVANJE (USPOSTAVA MONITORINGA) KONTAMINACIJE TALA ZA PROGRAM "EKOLOŠKA KARTA GRADA ZAGREBA"</t>
  </si>
  <si>
    <t>OSTALE ZDRAVSTVENE USLUGE</t>
  </si>
  <si>
    <t>DODJELA UGOVORA ZA DRUŠTVENE I DRUGE POSEBNE USLUGE</t>
  </si>
  <si>
    <t>OSTALE INTELEKTUALNE USLUGE</t>
  </si>
  <si>
    <t>OSTALE INTELEKTUALNE USLUGE - BIOPROGNOZA I MONITORING ZRAKA</t>
  </si>
  <si>
    <t>USLUGE NA IZRADI BIOMETEOROLOŠKE PROGNOZE DHMZ</t>
  </si>
  <si>
    <t xml:space="preserve">USLUGE SURADNJE NA ZDRAVSTVENOEKOLOŠKOM PROGAMU BIOMETEOROLOŠKA PROGNOZA </t>
  </si>
  <si>
    <t>USLUGE RAZVOJA SOFTVERA (ODRŽAVANJE POSLOVNIH PROGRAMSKIH RJEŠENJA), GRUPE:</t>
  </si>
  <si>
    <t>ODRŽAVANJE SUSTAVA ZA EKOLOGIJU</t>
  </si>
  <si>
    <t>ODRŽAVANJE SUSTAVA ZA MIKROBIOLOGIJU</t>
  </si>
  <si>
    <t>ODRŽAVANJE SUSTAVA ZA  PREVENCIJU OVISNOSTI</t>
  </si>
  <si>
    <t>ODRŽAVANJE APLIKACIJE ZA EPIDEMIOLOGIJU</t>
  </si>
  <si>
    <t>ODRŽAVANJE APLIKACIJE ZA MAMOGRAFIJU</t>
  </si>
  <si>
    <t>ODRŽAVANJA APLIKACIJE ZA KADROVSKE POSLOVE</t>
  </si>
  <si>
    <t xml:space="preserve">ODRŽAVANJE ISITE 3 SUSTAVA ZA PODRŠKU WEB PORTALA </t>
  </si>
  <si>
    <t>ODRŽAVANJE APLIKACIJE PROGRAMSKE PODRŠKE U ORDINACIJAMA ŠSM</t>
  </si>
  <si>
    <t>ODRŽAVANJE SUSTAVA ZA UREDSKO POSLOVANJE</t>
  </si>
  <si>
    <t>ODRŽAVANJE SUSTAVA ZA CENTAR ZA PREVENTIVNU MEDICINU</t>
  </si>
  <si>
    <t>ODRŽAVANJE SUSTAVA ZA ZAŠTITU LJUDI I IMOVINE</t>
  </si>
  <si>
    <t>ODRŽAVANJE SUSTAVA ZA GOSPODARENJE OPASNIM OTPADOM</t>
  </si>
  <si>
    <t>ODRŽAVANJE SUSTAVA ZA NABAVU I SKLADIŠNO POSLOVANJE I PROIZVODNJU PODLOGA</t>
  </si>
  <si>
    <t>OSTALE RAČUNALNE USLUGE (ODRŽAVANJE IT INFRASTRUKTURE)</t>
  </si>
  <si>
    <t>GRAFIČKE I TISKARSKE USLUGE  TISAK OBRAZACA</t>
  </si>
  <si>
    <t>USLUGE ČIŠĆENJA, PRANJA I SLIČNO</t>
  </si>
  <si>
    <t>USLUGE ČUVANJA IMOVINE I OSOBA</t>
  </si>
  <si>
    <t>OSTALE NESPOMOMENUTE USLUGE</t>
  </si>
  <si>
    <t>USLUGE IZRADE VIZUALNE KOMUNIKACIJE</t>
  </si>
  <si>
    <t>USLUGE KORIŠTENJA SUSTAVA E- RAČUN</t>
  </si>
  <si>
    <t>PREMIJE OSIGURANJA</t>
  </si>
  <si>
    <t xml:space="preserve">UKUPNO </t>
  </si>
  <si>
    <t>PLANIRANA  VRIJEDNOST PREDMETA NABAVE (PDV UKLJUČEN)</t>
  </si>
  <si>
    <t>OKVIRNI SPORAZUM</t>
  </si>
  <si>
    <t>USLUGE TEKUĆEG ODRŽAVANJA LABORATORIJSKE OPREME I POSTROJENJA (SERVISI I VALIDACIJE), GRUPE:</t>
  </si>
  <si>
    <t>USLUGE TEKUĆEG I INVESTICIJSKOG ODRŽAVANJA PRIJEVOZNIH SREDSTAVA</t>
  </si>
  <si>
    <t>OSNOVNI MATERIJAL I SIROVINE - POTROŠNI MATERIJAL ZA PREVENTIVNU MEDICINU</t>
  </si>
  <si>
    <t>BRZI TESTOVI ZA PROBIR NA CELIJAKIJU IZ KAPILARNE KRVI</t>
  </si>
  <si>
    <t>ODRŽAVANJE SUSTAVA ZA PRAĆENJE VOZILA</t>
  </si>
  <si>
    <t>DROGE I PSIHOTROPNE TVARI</t>
  </si>
  <si>
    <t>OSTALE ZDRAVSTVENE USLUGE - OČITAVANJE NALAZA PREVENTIVNE MAMOGRAFIJE</t>
  </si>
  <si>
    <t>KOLONE I PRETKOLONE ZA TEKUĆINSKU KROMATOGRAFIJU (HPLC I LC-MS/MS) I ZA LC-ICP-MS ODREĐIVANJE ANORGANSKOG ARSENA I KOLONE ZA ODREĐIVANJE PESTICIDA (GC-MS/MS)</t>
  </si>
  <si>
    <t>KOLONE, PRETKOLONE I SPE KOLONE ZA ODREĐIVANJE KONTAMINANATA I TRIAZINSKIH PESTICIDA</t>
  </si>
  <si>
    <t>KONZULTANTSKE USLUGE ZA PROVEDBU INFRASTRUKTURNOG PROJEKTA "Centar za sigurnost i kvalitetu hrane"</t>
  </si>
  <si>
    <t>USLUGE TEKUĆEG ODRŽAVANJA PRIJEVOZNIH SREDSTAVA - SERVISI, GRUPE:</t>
  </si>
  <si>
    <t>KITOVI, REAGENSI I OSTALI POTROŠNI MATERIJAL ZA RAD NA BIOFIRE FILMARRAY APARATU</t>
  </si>
  <si>
    <t>ELISA TESTOVI ZA ALERGENE</t>
  </si>
  <si>
    <t>30192000-1</t>
  </si>
  <si>
    <t xml:space="preserve">33651000-8 </t>
  </si>
  <si>
    <t xml:space="preserve">24000000-4 </t>
  </si>
  <si>
    <t>24000000-4</t>
  </si>
  <si>
    <t xml:space="preserve">33694000-1 </t>
  </si>
  <si>
    <t xml:space="preserve">33696000-5 </t>
  </si>
  <si>
    <t>POTROŠNI MATERIJAL ZA MALDI TOF (VITEK MS)</t>
  </si>
  <si>
    <t xml:space="preserve">33695000-8 </t>
  </si>
  <si>
    <t xml:space="preserve">19520000-7 </t>
  </si>
  <si>
    <t>24450000-3</t>
  </si>
  <si>
    <t>33694000-1</t>
  </si>
  <si>
    <t>33695000-8</t>
  </si>
  <si>
    <t>24110000-8</t>
  </si>
  <si>
    <t xml:space="preserve">44400000-4 </t>
  </si>
  <si>
    <t>33190000-8</t>
  </si>
  <si>
    <t>18830000-6</t>
  </si>
  <si>
    <t>45400000-1</t>
  </si>
  <si>
    <t>50730000-1</t>
  </si>
  <si>
    <t xml:space="preserve">90420000-7 </t>
  </si>
  <si>
    <t>50310000-1</t>
  </si>
  <si>
    <t>50410000-2</t>
  </si>
  <si>
    <t>USL. TO LABORAT. OPREME PROIZVOĐAČA /  TESTO, GEOTECH</t>
  </si>
  <si>
    <t>USL. TO LABORAT. OPREME PROIZVOĐAČA / FLUKE</t>
  </si>
  <si>
    <t>79342000-3</t>
  </si>
  <si>
    <t>USLUGE KOMUNIKACIJSKOG SAVJETOVANJA I ODNOSA S JAVNOŠĆU</t>
  </si>
  <si>
    <t xml:space="preserve">90524000-6 </t>
  </si>
  <si>
    <t xml:space="preserve">77310000-6 </t>
  </si>
  <si>
    <t>71351000-3</t>
  </si>
  <si>
    <t xml:space="preserve">85140000-2 </t>
  </si>
  <si>
    <t>71351200-5</t>
  </si>
  <si>
    <t>72224000-1</t>
  </si>
  <si>
    <t>79990000-0</t>
  </si>
  <si>
    <t>72267000-4</t>
  </si>
  <si>
    <t>50312000-5</t>
  </si>
  <si>
    <t xml:space="preserve">79800000-2 </t>
  </si>
  <si>
    <t>90919000-2</t>
  </si>
  <si>
    <t xml:space="preserve">98310000-9 </t>
  </si>
  <si>
    <t>79710000-4</t>
  </si>
  <si>
    <t>66510000-8</t>
  </si>
  <si>
    <t>79200000-6</t>
  </si>
  <si>
    <t>POTROŠNI MATERIJAL ZA APARAT PREVI COLOR ZA AUTOMATSKO BOJANJE PREPARATA PO GRAMU</t>
  </si>
  <si>
    <t>50112300-6</t>
  </si>
  <si>
    <t>50110000-9</t>
  </si>
  <si>
    <t xml:space="preserve">ZAKUPNINE I NAJAMNINE </t>
  </si>
  <si>
    <t>GRAFIČKE I TISKARSKE USLUGE  TISAK KNJIGA, PRIRUČNIKA, POSTERA, BROŠURA I SL.</t>
  </si>
  <si>
    <t>1. SERVISIRANJE I ODRŽAVANJE VOZILA PEUGEOUT</t>
  </si>
  <si>
    <t>2. SERVISIRANJE I ODRŽAVANJE VOZILA DACIA</t>
  </si>
  <si>
    <t>3. SERVISIRANJE I ODRŽAVANJE VOZILA IVECO</t>
  </si>
  <si>
    <t>4. SERVISIRANJE I ODRŽAVANJE VOZILA - OSTALA VOZILA</t>
  </si>
  <si>
    <t>2 GODINA</t>
  </si>
  <si>
    <t>ZDRAVSTVENE USLUGE</t>
  </si>
  <si>
    <t xml:space="preserve">UMJERAVANJE MJERILA VOLUMENA </t>
  </si>
  <si>
    <t>50433000-9</t>
  </si>
  <si>
    <t>UMJERAVANJE MJERILA TEMPERATURE</t>
  </si>
  <si>
    <t>CJEPIVO PROTIV MENINGOKOKNE BOLESTI GR. B.</t>
  </si>
  <si>
    <t>CJEPIVO PROTIV DIFTERIJE, TETANUSA I ACELULARNOG PERTUSISA</t>
  </si>
  <si>
    <t>CJEPIVO PROTIV BJESNOĆE</t>
  </si>
  <si>
    <t>CERTIFIKACIJA ZA NORME ISO 9001, ISO 14001 I ISO 45001</t>
  </si>
  <si>
    <t>OSNOVNI MATERIJAL I SIROVINE - DISKOVI, Grupe:</t>
  </si>
  <si>
    <t>DISKOVI ZA ATB</t>
  </si>
  <si>
    <t xml:space="preserve">DIJAGNOSTIČKI DISKOVI </t>
  </si>
  <si>
    <t>TEST ZA KVALITATIVNO ODREĐIVANJE KALPROTEKTINA U STOLICI</t>
  </si>
  <si>
    <t>IMUNOBLOT TESTOVI I DRUGO</t>
  </si>
  <si>
    <t>USL. TO LABORAT. OPREME PROIZVOĐAČA /  BIOMERIEUX</t>
  </si>
  <si>
    <t>TESTOVI ZA MOLEKULARNU DETEKCIJU TOKSINA C. DIFFICILE AMPLIFIKACIJSKOM METODOM</t>
  </si>
  <si>
    <t>IZNOŠENJE I ODVOZ SMEĆA - ZBRINJAVANJE OPASNOG I INFEKTIVNOG OTPADA, Grupe:</t>
  </si>
  <si>
    <t>1. Usluge zbrinjavanja opasnog medicinskog otpada, ostalog opasnog otpada, neopasnog i farmaceutskog otpada</t>
  </si>
  <si>
    <t>2. Usluge zbrinjavanja otpadnog papira i kartona</t>
  </si>
  <si>
    <t xml:space="preserve">ZAKUPNINE I NAJAMNINE ZA VOZILA </t>
  </si>
  <si>
    <t>34100000-8</t>
  </si>
  <si>
    <t>5 GODINA</t>
  </si>
  <si>
    <t>USLUGE ČIŠĆENJA</t>
  </si>
  <si>
    <t>LABORATORIJSKA PLASTIKA - EPRUVETE ZA URIN, POSUDICE ZA STOLICU, ČEPOVI ZA EPRUVETE, VREĆE ZA STOMAHER, EZE</t>
  </si>
  <si>
    <t>LABORATORIJSKA PLASTIKA - CILINDRI, ČAŠE, LIJEVCI, BOCE ŠTRCALJKE, KANISTRI I STALCI</t>
  </si>
  <si>
    <t>72252000-6</t>
  </si>
  <si>
    <t>79342200-5</t>
  </si>
  <si>
    <t>PROCIJENJENA VRIJEDNOST ZA 2020. GODINU</t>
  </si>
  <si>
    <t>SIJEČANJ 2020.</t>
  </si>
  <si>
    <t>SRPANJ 2020.</t>
  </si>
  <si>
    <t>VELJAČA 2020.</t>
  </si>
  <si>
    <t>LIPANJ 2020.</t>
  </si>
  <si>
    <t>RUJAN 2020.</t>
  </si>
  <si>
    <t>OŽUJAK 2020.</t>
  </si>
  <si>
    <t>KOLOVOZ 2020.</t>
  </si>
  <si>
    <t>STUDENI 2020.</t>
  </si>
  <si>
    <t>24960000-1</t>
  </si>
  <si>
    <t>MEDIJSKA PROMOCIJA PROGRAMA "PREVENCIJA RAKA VRATA MATERNICE I DRUGIH SPOLNO PRENOSIVIH BOLESTI"</t>
  </si>
  <si>
    <t>NABAVA VOZILA PUTEM OPERATIVNOG LEASINGA</t>
  </si>
  <si>
    <t>EMV-01-2020.</t>
  </si>
  <si>
    <t>EMV-02-2020</t>
  </si>
  <si>
    <t xml:space="preserve">SLUŽBENA, RADNA I ZAŠTITNA OBUĆA </t>
  </si>
  <si>
    <t>ODRŽAVANJE SUSTAVA ZA GOSPODARSTVENE POSLOVE</t>
  </si>
  <si>
    <t>ODRŽAVANJE PROGRAMA ZA E- PLATNE LISTE</t>
  </si>
  <si>
    <t>ODRŽAVANJE PROGRAMA ZA ŠKOLSKU MEDICINU - E KALENDAR</t>
  </si>
  <si>
    <t xml:space="preserve">USLUGE ČIŠĆENJA, PRANJA I SLIČNO -  PRANJE KUTA </t>
  </si>
  <si>
    <t>LISTOPAD 2020.</t>
  </si>
  <si>
    <t>KOLONE ZA PLINSKU KROMATOGRAFIJU I ODREĐIVANJE SULFITA</t>
  </si>
  <si>
    <t>KOLONE I PRETKOLONE ZA TEKUĆINSKU KROMATOGRAFIJU (LC/MSMS, UPLC/MS-MS), SPE KOLONE I KOLONE ZA PRIRPEMU UZORAKA MIKOTOKSINA</t>
  </si>
  <si>
    <t>GODIŠNJA LICENCA ZA MICROSOFT CLOUD RJEŠENJE VEZANO ZA ODRŽAVANJE GIS APLIKACIJE EKO KARTE</t>
  </si>
  <si>
    <t>GODIŠNJA LICENCA ZA CLOUD BACKUP SVIH SERVERA ZAVODA</t>
  </si>
  <si>
    <t>USL. TO LABORAT. OPREME PROIZVOĐAČA / MILESTONE</t>
  </si>
  <si>
    <t>EMV-04-2020</t>
  </si>
  <si>
    <t>EMV-03-2020</t>
  </si>
  <si>
    <t xml:space="preserve">STANDARDI ZA PLINSKU I TEKUĆINSKU KROMATOGRAFIJU </t>
  </si>
  <si>
    <t>PESTICIDI ZA GC-MS/MS</t>
  </si>
  <si>
    <t xml:space="preserve">BILJNI TOKSINI </t>
  </si>
  <si>
    <t>EMV-05-2020</t>
  </si>
  <si>
    <t>ORGANIZACIJA RADIONICA U SKLOPU PROJEKTA "SNAŽNA PATRONAŽNA"</t>
  </si>
  <si>
    <t>55100000-1</t>
  </si>
  <si>
    <t>TRAVANJ 2020.</t>
  </si>
  <si>
    <t>BN-07-2020</t>
  </si>
  <si>
    <t>71220000-6</t>
  </si>
  <si>
    <t>OSNOVNO ODRŽAVANJE PROGRAMSKOG RJEŠENJA, ODRŽAVANJE POSTOJEĆEG MREŽNOG SUSTAVA ZA PRAĆENJE KVALITETE ZRAKA NA PODRUČJU GRADA ZAGREBA I NADOGRADNJA PROGRAMSKOG RJEŠENJA „EKOLOŠKA KARTA GRADA ZAGREBA”</t>
  </si>
  <si>
    <t>EMV-09-2020</t>
  </si>
  <si>
    <t>71356000-8</t>
  </si>
  <si>
    <t>SVIBANJ 2020.</t>
  </si>
  <si>
    <t>EVV-01-2020</t>
  </si>
  <si>
    <t xml:space="preserve">Pregovarački postupak bez prethodne objave poziva na nadmetanje </t>
  </si>
  <si>
    <t>NOVA PROCIJENJENA VRIJEDNOST ZA 2020. GODINU</t>
  </si>
  <si>
    <t>RT-PCR KITOVI ZA DETEKCIJU SARS-CoV-2</t>
  </si>
  <si>
    <t>KITOVI ZA IZOLACIJU NUKLEINSKIH KISELINA</t>
  </si>
  <si>
    <t>UGOVOR</t>
  </si>
  <si>
    <t>BN-17-2020</t>
  </si>
  <si>
    <t>71621000-7</t>
  </si>
  <si>
    <t>IZRADA OPERATIVNOG PLANA CIVILNE ZAŠTITE</t>
  </si>
  <si>
    <t xml:space="preserve">71356100-9 </t>
  </si>
  <si>
    <t>UGRADNJA KONTROLE PRISTUPA OBJEKTU NA LOKACIJI MIROGOJSKA CESTA 16, ZAGREB</t>
  </si>
  <si>
    <t xml:space="preserve">GODIŠNJI NAJAM APLIKACIJE ZA NARUČIVANJE PACIJENATA U SLUŽBI ZA ŠKOLSKU I SVEUČILIŠNU MEDICINU </t>
  </si>
  <si>
    <t>BN-08-2020</t>
  </si>
  <si>
    <t>72000000-5</t>
  </si>
  <si>
    <t>IZMJENE I DOPUNE GLAVNOG PROJEKTA I GRAĐEVINSKE DOZVOLE VEZANO ZA REKONSTRUKCIJU "CENTRA ZA SIGURNOST I KVALITETU HRANE"</t>
  </si>
  <si>
    <t>EMV-11-2020</t>
  </si>
  <si>
    <t>PROVODI URED ZA JAVNU NABAVU GRADA ZAGREBA (ZA DVIJE GODINE)</t>
  </si>
  <si>
    <t>BN-06-2020</t>
  </si>
  <si>
    <t>BN-02-2020</t>
  </si>
  <si>
    <t>BN-16-2020</t>
  </si>
  <si>
    <t>BN-04-2020</t>
  </si>
  <si>
    <t>BN-18-2020</t>
  </si>
  <si>
    <t>EMV-12-2020</t>
  </si>
  <si>
    <t>OSTALE NAJAMNINE I ZAKUPNINE</t>
  </si>
  <si>
    <t>NAJAM KONTEJNERA ZA POTREBE UZIMANJA UZORAKA ZA COVID 19</t>
  </si>
  <si>
    <t>BN-19-2020</t>
  </si>
  <si>
    <t>45223810-7</t>
  </si>
  <si>
    <t>BN-20-2020</t>
  </si>
  <si>
    <t xml:space="preserve">71242000-6 </t>
  </si>
  <si>
    <t>IZRADA VJEŠTAČKOG NALAZA I MIŠLJENJA - PROCJENA ŠTETE NAKON POTRESA</t>
  </si>
  <si>
    <t>EVV-02-2020</t>
  </si>
  <si>
    <t>BN-21-2020</t>
  </si>
  <si>
    <t>KITOVI ZA RUČNU IZOLACIJU RNA</t>
  </si>
  <si>
    <t>BN-15-2020</t>
  </si>
  <si>
    <t>BN-09-2020</t>
  </si>
  <si>
    <t>EMV-08-2020</t>
  </si>
  <si>
    <t>BN-03-2020</t>
  </si>
  <si>
    <t>BN-13-2020</t>
  </si>
  <si>
    <t>BN-05-2020</t>
  </si>
  <si>
    <t>EMV-07-2020</t>
  </si>
  <si>
    <t>BN-01-2020</t>
  </si>
  <si>
    <t>SEROLOŠKI TESTOVI ZA DETEKCIJU SARS-COV-2</t>
  </si>
  <si>
    <t>EMV-19-2020</t>
  </si>
  <si>
    <t>EMV-17-2020</t>
  </si>
  <si>
    <t>AMPLIFIKACIJSKI IZOTERMALNI TEST ZA DETEKCIJU SARS-COV-2</t>
  </si>
  <si>
    <t xml:space="preserve">SLUŽBENA, RADNA I ZAŠTITNA ODJEĆA ZA RAD U ZATVORENOM </t>
  </si>
  <si>
    <t>BN-23-2020</t>
  </si>
  <si>
    <t>18110000-3</t>
  </si>
  <si>
    <t>BN-22-2020</t>
  </si>
  <si>
    <t>BN-26-2020</t>
  </si>
  <si>
    <t>BN-29-2020</t>
  </si>
  <si>
    <t>KITOVI ZA DETEKCIJU KORONAVIRUSA SARS-COV-2 IZ OKOLIŠNIH UZORAKA I POVRŠINA HRANE</t>
  </si>
  <si>
    <t xml:space="preserve">BN-25-2020 </t>
  </si>
  <si>
    <t>REDOVNI SERVIS I UMJERAVANJE SUSTAVA ZA PROVJERU NULE I SPAN-A ANALIZATORA ZA PRAĆENJE KVALITETE ZRAKA SONIMIX 6000C2</t>
  </si>
  <si>
    <t>EMV-21-2020</t>
  </si>
  <si>
    <t>79824000-6</t>
  </si>
  <si>
    <t>USLUGE IZRADE, KOMPLETIRANJA, TISKA, DISTRIBUCIJE I POSTAVLJANJE TISKANOG MATERIJALA ZA PROVEDBU JAVNOZDRAVSTVENE KAMPANJE COVID 19</t>
  </si>
  <si>
    <t>EVV-03-2020</t>
  </si>
  <si>
    <t>EMV-22-2020</t>
  </si>
  <si>
    <t>POTROŠNI MATERIJAL ZA IZOLACIJU VIRUSNE NUKLEINSKE KISELINE</t>
  </si>
  <si>
    <t>EVV-05-2020</t>
  </si>
  <si>
    <t>BN-41-2020</t>
  </si>
  <si>
    <t>45315100-9</t>
  </si>
  <si>
    <t xml:space="preserve">IZRADA POTREBNE INSTALACIJE, SPAJANJE I VALIDACIJA TE DOVOĐENJE U FUNKCIONALNO STANJE 25 DIGESTORA U PROSTORU SPOJNI HODNIK - EKOLOGIJA </t>
  </si>
  <si>
    <t>BN-42-2020</t>
  </si>
  <si>
    <t>50532000-3</t>
  </si>
  <si>
    <t>ZAMJENA POSTOJEĆEG SUSTAVA VFR, II. KAT MIKROBIOLOGIJA</t>
  </si>
  <si>
    <t xml:space="preserve">BN-35-2020 </t>
  </si>
  <si>
    <t>72212200-1</t>
  </si>
  <si>
    <t>BN-34-2020</t>
  </si>
  <si>
    <t>STANDARDI - PESTICIDE MIX 638 KOMPONENTI</t>
  </si>
  <si>
    <t>BN-33-2020</t>
  </si>
  <si>
    <t>Zamjena electron multipliera na instrumentu GCMSMS, inv. broj: 16133</t>
  </si>
  <si>
    <t>EMV-23-2020</t>
  </si>
  <si>
    <t>EMV-32-2020</t>
  </si>
  <si>
    <t>EMV-30-2020</t>
  </si>
  <si>
    <t>EMV-34-2020</t>
  </si>
  <si>
    <t>BN-30-2020</t>
  </si>
  <si>
    <t>BN-32-2020</t>
  </si>
  <si>
    <t>BN-45-2020</t>
  </si>
  <si>
    <t>EMV-35-2020</t>
  </si>
  <si>
    <t>18000000-9</t>
  </si>
  <si>
    <t>RADNO ZAŠTITNA ODJEĆA I OBUĆA</t>
  </si>
  <si>
    <t>BN-47-2020</t>
  </si>
  <si>
    <t>79341100-7</t>
  </si>
  <si>
    <t xml:space="preserve">USLUGA MARKETING NA DRUŠTVENIM MREŽAMA </t>
  </si>
  <si>
    <t>BN-49-2020</t>
  </si>
  <si>
    <t>33651660-2</t>
  </si>
  <si>
    <t>EVV-07-2020</t>
  </si>
  <si>
    <t>KITOVI I REAGENSI ZA AUTOMATIZIRANU AMPLIFIKACIJU NA AUSDIAGNOSTIC MULTIPLEX-TANDEM PCR (MT-PCR) SISTEMU</t>
  </si>
  <si>
    <t>BN-50-2020</t>
  </si>
  <si>
    <t>POVEĆANJE / SMANJENJE
UV 
11.2020</t>
  </si>
  <si>
    <t>POVEĆANJE / SMANJENJE
UV 27.02. i 30.06.
.2020</t>
  </si>
  <si>
    <t>POVEĆANJE / SMANJENJE
UV 
12.2020</t>
  </si>
  <si>
    <t>BN-62-2020</t>
  </si>
  <si>
    <t>EMV-39-2020</t>
  </si>
  <si>
    <t>GOTOVE COLILERT PODLOGE ZA KOLIFORME I E. COLI MPN, SARS-COV-2 MAGNETIC BEAD KIT+RT PCR TEST</t>
  </si>
  <si>
    <t>BN-60-2020</t>
  </si>
  <si>
    <t>EVV-08-2020</t>
  </si>
  <si>
    <t>PROSINAC 2020</t>
  </si>
  <si>
    <t>TESTOVI ZA DETEKCIJU SARS-COV-2 NA POC PCR UREĐAJU</t>
  </si>
  <si>
    <t>BN-57-2020</t>
  </si>
  <si>
    <t>BRZI ANTIGENSKI TESTOVI ZA COVID 19</t>
  </si>
  <si>
    <t>BN-59-2020</t>
  </si>
  <si>
    <t>CLIA TESTOVI I DRUGO</t>
  </si>
  <si>
    <t>BN-52-2020</t>
  </si>
  <si>
    <t>38437000-7</t>
  </si>
  <si>
    <t>DISPENZORI, PIPETE, BIRETE</t>
  </si>
  <si>
    <t>NAJAM TRI VOZILA ZA POTREBE NZJZAŠ</t>
  </si>
  <si>
    <t>BN-48-2020</t>
  </si>
  <si>
    <t xml:space="preserve">USLUGE MJERENJA ONEČIŠĆENJA ZRAKA I METEOROLOŠKIH PARAMETARA U SKLOPU PROVEDBE PROGRAMA EKOLOŠKA KARTA GRADA ZAGREBA, Grupe: </t>
  </si>
  <si>
    <t>MJERENJE SASTAVA LEBDEĆIH ČESTICA U ZRAKU</t>
  </si>
  <si>
    <t>USPOSTAVA AUTOMATSKE METEORLOŠKE MREŽE POSTAJA ZA PRAĆENJE LOKALNIH, VREMENSKIH I KLIMATSKIH PRILIKA GRADA ZAGREBA</t>
  </si>
  <si>
    <t>USLUGA NADOGRADNJE POSTOJEĆIH WEB STRANICA ZAVODA</t>
  </si>
  <si>
    <t xml:space="preserve">USLUGE IZRADE KREATIVNOG RJEŠENJA I TISKA MATERIJALA ZA PROVEDBU PREVENTIVNE JAVNOZDRAVSTVENE KAMPANJE COVID 19 U GRADU ZAGREBU </t>
  </si>
  <si>
    <t>BN-51-2020</t>
  </si>
  <si>
    <t>79822500-7</t>
  </si>
  <si>
    <t>USLUGE ISPTIVANJA TRAŽIŠTA I PRIJEDLOG IMPLEMENTACIJE DIGITALNOG RJEŠENJA</t>
  </si>
  <si>
    <t>BN-53-2020</t>
  </si>
  <si>
    <t>79312000-4</t>
  </si>
  <si>
    <t>EMV-37-2020</t>
  </si>
  <si>
    <t>NABAVA STAKLA, PLASTIKE ZA POTREBE PROJEKTA "ISTRAŽIVANJE UTJECAJA KLIMATSKIH PROMJENA NA RAZVOJ PLIJESNI, MIKOTOKSINA I KVALITETU ŽITARICA S PRIJEDLOGOM MJERA"</t>
  </si>
  <si>
    <t>BN-39-2020</t>
  </si>
  <si>
    <t>33793000-5, 19520000-7</t>
  </si>
  <si>
    <t>EVV-09-2020</t>
  </si>
  <si>
    <t xml:space="preserve">Izvedba radova na prilagodbi instalacija na Spojnom hodniku radi instaliranja laboratorijske opreme </t>
  </si>
  <si>
    <t>PROSINAC 2020.</t>
  </si>
  <si>
    <t>EMV-38-2020</t>
  </si>
  <si>
    <t>EMV-15-2020</t>
  </si>
  <si>
    <t>ZIMSKE HLAČE</t>
  </si>
  <si>
    <t>18234000-8</t>
  </si>
  <si>
    <t>BN-54-2020</t>
  </si>
  <si>
    <t>GRAFIČKE I TISKARSKE USLUGE, USLUGE KOPIRANJA I UVEZIVANJA I SL.</t>
  </si>
  <si>
    <t>GRAFIČKE I TISKARSKE USLUGE, Grupe:</t>
  </si>
  <si>
    <t>Plan nabave materijala, energije i usluga za 2020. - IV 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</si>
</sst>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9"/>
      <color theme="8" tint="-0.499984740745262"/>
      <name val="Calibri Light"/>
      <family val="2"/>
      <charset val="238"/>
    </font>
    <font>
      <sz val="9"/>
      <color theme="8" tint="-0.499984740745262"/>
      <name val="Calibri Light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2"/>
      <color theme="8" tint="-0.499984740745262"/>
      <name val="Calibri Light"/>
      <family val="2"/>
      <charset val="238"/>
      <scheme val="major"/>
    </font>
    <font>
      <sz val="11"/>
      <color theme="8" tint="-0.499984740745262"/>
      <name val="Calibri"/>
      <family val="2"/>
      <charset val="238"/>
      <scheme val="minor"/>
    </font>
    <font>
      <sz val="9"/>
      <color theme="8" tint="-0.499984740745262"/>
      <name val="Calibri"/>
      <family val="2"/>
      <charset val="238"/>
      <scheme val="minor"/>
    </font>
    <font>
      <sz val="9"/>
      <color rgb="FFFF0000"/>
      <name val="Calibri Light"/>
      <family val="2"/>
      <charset val="238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9"/>
      <name val="Calibri Light"/>
      <family val="2"/>
      <charset val="238"/>
    </font>
    <font>
      <sz val="9"/>
      <name val="Calibri Light"/>
      <family val="2"/>
      <charset val="238"/>
    </font>
    <font>
      <b/>
      <sz val="9"/>
      <color theme="9" tint="-0.499984740745262"/>
      <name val="Calibri Light"/>
      <family val="2"/>
      <charset val="238"/>
    </font>
    <font>
      <b/>
      <sz val="9"/>
      <color rgb="FFFF0000"/>
      <name val="Calibri Light"/>
      <family val="2"/>
      <charset val="238"/>
    </font>
    <font>
      <b/>
      <sz val="9"/>
      <color rgb="FF7030A0"/>
      <name val="Calibri Light"/>
      <family val="2"/>
      <charset val="238"/>
    </font>
    <font>
      <sz val="9"/>
      <color theme="1"/>
      <name val="Calibri Light"/>
      <family val="2"/>
      <charset val="238"/>
    </font>
    <font>
      <b/>
      <sz val="9"/>
      <color theme="1"/>
      <name val="Calibri Light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Border="1"/>
    <xf numFmtId="0" fontId="1" fillId="0" borderId="0" xfId="0" applyFont="1" applyFill="1" applyBorder="1"/>
    <xf numFmtId="0" fontId="2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/>
    </xf>
    <xf numFmtId="0" fontId="3" fillId="5" borderId="6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 wrapText="1"/>
    </xf>
    <xf numFmtId="3" fontId="3" fillId="5" borderId="6" xfId="0" applyNumberFormat="1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vertical="center" wrapText="1"/>
    </xf>
    <xf numFmtId="3" fontId="3" fillId="6" borderId="6" xfId="0" applyNumberFormat="1" applyFont="1" applyFill="1" applyBorder="1" applyAlignment="1">
      <alignment horizontal="right" vertical="center"/>
    </xf>
    <xf numFmtId="3" fontId="3" fillId="6" borderId="7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3" fontId="4" fillId="2" borderId="6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3" fontId="4" fillId="0" borderId="6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17" fontId="4" fillId="0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17" fontId="3" fillId="5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49" fontId="3" fillId="5" borderId="6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 wrapText="1"/>
    </xf>
    <xf numFmtId="3" fontId="3" fillId="4" borderId="6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 wrapText="1"/>
    </xf>
    <xf numFmtId="3" fontId="3" fillId="4" borderId="7" xfId="0" applyNumberFormat="1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right" vertical="center" wrapText="1"/>
    </xf>
    <xf numFmtId="3" fontId="3" fillId="4" borderId="7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Border="1" applyAlignment="1">
      <alignment horizontal="left" wrapText="1"/>
    </xf>
    <xf numFmtId="3" fontId="7" fillId="0" borderId="0" xfId="0" applyNumberFormat="1" applyFont="1" applyBorder="1"/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/>
    </xf>
    <xf numFmtId="3" fontId="3" fillId="6" borderId="9" xfId="0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17" fontId="4" fillId="0" borderId="6" xfId="0" applyNumberFormat="1" applyFont="1" applyBorder="1" applyAlignment="1">
      <alignment horizontal="center" vertical="center" wrapText="1"/>
    </xf>
    <xf numFmtId="3" fontId="3" fillId="5" borderId="6" xfId="0" applyNumberFormat="1" applyFont="1" applyFill="1" applyBorder="1" applyAlignment="1">
      <alignment horizontal="right" vertical="center" wrapText="1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3" fontId="8" fillId="0" borderId="0" xfId="0" applyNumberFormat="1" applyFont="1" applyBorder="1" applyAlignment="1">
      <alignment vertical="center"/>
    </xf>
    <xf numFmtId="3" fontId="4" fillId="3" borderId="6" xfId="0" applyNumberFormat="1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7" fontId="4" fillId="2" borderId="6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7" fontId="3" fillId="4" borderId="6" xfId="0" applyNumberFormat="1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left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vertical="center" wrapText="1"/>
    </xf>
    <xf numFmtId="3" fontId="3" fillId="6" borderId="12" xfId="0" applyNumberFormat="1" applyFont="1" applyFill="1" applyBorder="1" applyAlignment="1">
      <alignment horizontal="right" vertical="center"/>
    </xf>
    <xf numFmtId="0" fontId="3" fillId="6" borderId="13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/>
    <xf numFmtId="0" fontId="11" fillId="0" borderId="0" xfId="0" applyFont="1" applyAlignment="1">
      <alignment horizontal="center"/>
    </xf>
    <xf numFmtId="0" fontId="12" fillId="5" borderId="6" xfId="0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 wrapText="1"/>
    </xf>
    <xf numFmtId="3" fontId="3" fillId="4" borderId="3" xfId="0" applyNumberFormat="1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 wrapText="1"/>
    </xf>
    <xf numFmtId="3" fontId="14" fillId="4" borderId="6" xfId="0" applyNumberFormat="1" applyFont="1" applyFill="1" applyBorder="1" applyAlignment="1">
      <alignment horizontal="right" vertical="center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left" vertical="center" wrapText="1"/>
    </xf>
    <xf numFmtId="0" fontId="15" fillId="5" borderId="6" xfId="0" applyFont="1" applyFill="1" applyBorder="1" applyAlignment="1">
      <alignment horizontal="center" vertical="center" wrapText="1"/>
    </xf>
    <xf numFmtId="17" fontId="15" fillId="5" borderId="6" xfId="0" applyNumberFormat="1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/>
    </xf>
    <xf numFmtId="49" fontId="15" fillId="5" borderId="6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17" fontId="9" fillId="2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17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3" fontId="13" fillId="0" borderId="6" xfId="0" applyNumberFormat="1" applyFont="1" applyBorder="1" applyAlignment="1">
      <alignment horizontal="right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left" vertical="center" wrapText="1"/>
    </xf>
    <xf numFmtId="17" fontId="12" fillId="5" borderId="6" xfId="0" applyNumberFormat="1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vertical="center" wrapText="1"/>
    </xf>
    <xf numFmtId="3" fontId="12" fillId="5" borderId="6" xfId="0" applyNumberFormat="1" applyFont="1" applyFill="1" applyBorder="1" applyAlignment="1">
      <alignment horizontal="right" vertical="center"/>
    </xf>
    <xf numFmtId="0" fontId="15" fillId="4" borderId="7" xfId="0" applyFont="1" applyFill="1" applyBorder="1" applyAlignment="1">
      <alignment horizontal="center" vertical="center" wrapText="1"/>
    </xf>
    <xf numFmtId="3" fontId="16" fillId="4" borderId="6" xfId="0" applyNumberFormat="1" applyFont="1" applyFill="1" applyBorder="1" applyAlignment="1">
      <alignment horizontal="right" vertical="center"/>
    </xf>
    <xf numFmtId="0" fontId="17" fillId="0" borderId="6" xfId="0" applyFont="1" applyFill="1" applyBorder="1" applyAlignment="1">
      <alignment vertical="center" wrapText="1"/>
    </xf>
    <xf numFmtId="3" fontId="17" fillId="0" borderId="6" xfId="0" applyNumberFormat="1" applyFont="1" applyFill="1" applyBorder="1" applyAlignment="1">
      <alignment horizontal="right" vertical="center"/>
    </xf>
    <xf numFmtId="0" fontId="18" fillId="5" borderId="6" xfId="0" applyFont="1" applyFill="1" applyBorder="1" applyAlignment="1">
      <alignment vertical="center" wrapText="1"/>
    </xf>
    <xf numFmtId="3" fontId="18" fillId="5" borderId="6" xfId="0" applyNumberFormat="1" applyFont="1" applyFill="1" applyBorder="1" applyAlignment="1">
      <alignment horizontal="right" vertical="center"/>
    </xf>
    <xf numFmtId="4" fontId="18" fillId="5" borderId="6" xfId="0" applyNumberFormat="1" applyFont="1" applyFill="1" applyBorder="1" applyAlignment="1">
      <alignment horizontal="right" vertical="center"/>
    </xf>
    <xf numFmtId="0" fontId="18" fillId="5" borderId="6" xfId="0" applyFont="1" applyFill="1" applyBorder="1" applyAlignment="1">
      <alignment horizontal="center" vertical="center"/>
    </xf>
    <xf numFmtId="3" fontId="3" fillId="5" borderId="7" xfId="0" applyNumberFormat="1" applyFont="1" applyFill="1" applyBorder="1" applyAlignment="1">
      <alignment horizontal="center" vertical="center" wrapText="1"/>
    </xf>
    <xf numFmtId="3" fontId="12" fillId="4" borderId="6" xfId="0" applyNumberFormat="1" applyFont="1" applyFill="1" applyBorder="1" applyAlignment="1">
      <alignment horizontal="right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vertical="center" wrapText="1"/>
    </xf>
    <xf numFmtId="3" fontId="13" fillId="2" borderId="6" xfId="0" applyNumberFormat="1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center" wrapText="1"/>
    </xf>
    <xf numFmtId="3" fontId="13" fillId="0" borderId="7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WV328"/>
  <sheetViews>
    <sheetView tabSelected="1" zoomScale="106" zoomScaleNormal="106" workbookViewId="0">
      <pane ySplit="4" topLeftCell="A5" activePane="bottomLeft" state="frozen"/>
      <selection pane="bottomLeft" activeCell="H129" sqref="H129"/>
    </sheetView>
  </sheetViews>
  <sheetFormatPr defaultColWidth="9.140625" defaultRowHeight="24.95" customHeight="1" x14ac:dyDescent="0.25"/>
  <cols>
    <col min="1" max="1" width="14.85546875" style="1" customWidth="1"/>
    <col min="2" max="2" width="12" style="2" customWidth="1"/>
    <col min="3" max="3" width="19" style="1" customWidth="1"/>
    <col min="4" max="4" width="12.42578125" style="1" customWidth="1"/>
    <col min="5" max="5" width="11.42578125" style="1" customWidth="1"/>
    <col min="6" max="6" width="11" style="1" customWidth="1"/>
    <col min="7" max="7" width="12.5703125" style="1" customWidth="1"/>
    <col min="8" max="8" width="40.7109375" style="1" customWidth="1"/>
    <col min="9" max="9" width="16.42578125" style="1" customWidth="1"/>
    <col min="10" max="10" width="14.5703125" style="1" customWidth="1"/>
    <col min="11" max="12" width="14.140625" style="1" customWidth="1"/>
    <col min="13" max="13" width="15.140625" style="1" customWidth="1"/>
    <col min="14" max="14" width="14" style="1" customWidth="1"/>
    <col min="15" max="15" width="13.140625" style="3" customWidth="1"/>
    <col min="16" max="16" width="17.85546875" style="1" customWidth="1"/>
    <col min="17" max="16384" width="9.140625" style="1"/>
  </cols>
  <sheetData>
    <row r="1" spans="1:16" ht="15" customHeight="1" x14ac:dyDescent="0.25"/>
    <row r="2" spans="1:16" ht="24.95" customHeight="1" thickBot="1" x14ac:dyDescent="0.3">
      <c r="A2" s="167" t="s">
        <v>472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6" ht="15" customHeight="1" thickTop="1" thickBot="1" x14ac:dyDescent="0.3">
      <c r="A3" s="62"/>
      <c r="B3" s="63"/>
      <c r="C3" s="62"/>
      <c r="D3" s="62"/>
      <c r="E3" s="62"/>
      <c r="F3" s="62"/>
      <c r="G3" s="62"/>
      <c r="H3" s="62"/>
      <c r="I3" s="102">
        <f>I6+I7+I8+I10+I11+I14+I15+I16+I17+I18+I19+I20+I21+I22+I23+I24+I25+I26+I27+I28+I29+I30+I33+I34+I35+I36+I38+I39+I40+I41+I42+I43+I44+I45+I46+I47+I48+I49+I50+I53+I54+I56+I57+I58+I59+I60+I61+I62+I63+I64+I65+I66+I68+I69+I70+I71+I72+I73+I74+I77+I78+I79+I80+I81+I82+I83+I84+I85+I86+I87+I88+I89+I90+I91+I93+I94+I95+I98+I99+I100+I101+I102+I103+I104+I106+I107+I108+I109+I110+I111+I113+I114+I115+I116+I117+I132+I133+I134+I135+I137+I138+I139+I140+I143+I144+I146+I148+I149+I150+I151+I154+I155+I156+I157+I158+I160+I161+I162+I163+I164+I165+I167+I170+I172+I173+I178+I179+I180+I183+I184+I187+I188+I189+I192+I193+I194+I195+I196+I199+I200+I201+I202+I203+I204+I205+I206+I207+I208+I209+I210+I211+I212+I213+I214+I215+I216+I217+I218+I219+I220+I221+I226+I227+I228+I229+I230+I232+I233+I236+I239+I240+I242+I243+I247+I251+I257+I263+I264+I265+I266+I268+I269+I270+I271+I272+I273+I274+I275+I276+I277+I278+I279+I280+I281+I282+I283+I284+I290+I291+I295+I296+I297+I299+I300+I303+I286</f>
        <v>30046000</v>
      </c>
      <c r="J3" s="102"/>
      <c r="K3" s="102"/>
      <c r="L3" s="102"/>
      <c r="M3" s="102"/>
      <c r="N3" s="62"/>
      <c r="O3" s="64"/>
      <c r="P3" s="62"/>
    </row>
    <row r="4" spans="1:16" ht="61.5" thickTop="1" thickBot="1" x14ac:dyDescent="0.3">
      <c r="A4" s="65" t="s">
        <v>1</v>
      </c>
      <c r="B4" s="66" t="s">
        <v>2</v>
      </c>
      <c r="C4" s="66" t="s">
        <v>3</v>
      </c>
      <c r="D4" s="66" t="s">
        <v>4</v>
      </c>
      <c r="E4" s="66" t="s">
        <v>5</v>
      </c>
      <c r="F4" s="66" t="s">
        <v>6</v>
      </c>
      <c r="G4" s="66" t="s">
        <v>7</v>
      </c>
      <c r="H4" s="67" t="s">
        <v>8</v>
      </c>
      <c r="I4" s="66" t="s">
        <v>298</v>
      </c>
      <c r="J4" s="66" t="s">
        <v>430</v>
      </c>
      <c r="K4" s="66" t="s">
        <v>429</v>
      </c>
      <c r="L4" s="166" t="s">
        <v>431</v>
      </c>
      <c r="M4" s="66" t="s">
        <v>340</v>
      </c>
      <c r="N4" s="66" t="s">
        <v>207</v>
      </c>
      <c r="O4" s="68" t="s">
        <v>9</v>
      </c>
      <c r="P4" s="69" t="s">
        <v>10</v>
      </c>
    </row>
    <row r="5" spans="1:16" ht="24.95" customHeight="1" thickTop="1" x14ac:dyDescent="0.25">
      <c r="A5" s="106"/>
      <c r="B5" s="107"/>
      <c r="C5" s="108"/>
      <c r="D5" s="108"/>
      <c r="E5" s="108"/>
      <c r="F5" s="108"/>
      <c r="G5" s="109">
        <v>32211</v>
      </c>
      <c r="H5" s="110" t="s">
        <v>11</v>
      </c>
      <c r="I5" s="111">
        <f>SUM(I6:I7)</f>
        <v>460000</v>
      </c>
      <c r="J5" s="111">
        <v>0</v>
      </c>
      <c r="K5" s="111">
        <f>SUM(K6:K7)</f>
        <v>0</v>
      </c>
      <c r="L5" s="111">
        <v>0</v>
      </c>
      <c r="M5" s="111">
        <f>SUM(M6:M7)</f>
        <v>460000</v>
      </c>
      <c r="N5" s="111">
        <f t="shared" ref="N5:O5" si="0">SUM(N6:N7)</f>
        <v>575000</v>
      </c>
      <c r="O5" s="111">
        <f t="shared" si="0"/>
        <v>539350</v>
      </c>
      <c r="P5" s="112"/>
    </row>
    <row r="6" spans="1:16" ht="24" x14ac:dyDescent="0.25">
      <c r="A6" s="43" t="s">
        <v>432</v>
      </c>
      <c r="B6" s="36" t="s">
        <v>222</v>
      </c>
      <c r="C6" s="37" t="s">
        <v>12</v>
      </c>
      <c r="D6" s="37"/>
      <c r="E6" s="37"/>
      <c r="F6" s="37"/>
      <c r="G6" s="38"/>
      <c r="H6" s="39" t="s">
        <v>11</v>
      </c>
      <c r="I6" s="44">
        <v>190000</v>
      </c>
      <c r="J6" s="44">
        <v>0</v>
      </c>
      <c r="K6" s="44">
        <v>0</v>
      </c>
      <c r="L6" s="44">
        <v>0</v>
      </c>
      <c r="M6" s="44">
        <v>190000</v>
      </c>
      <c r="N6" s="44">
        <f>I6*1.25</f>
        <v>237500</v>
      </c>
      <c r="O6" s="44">
        <f>I6*1.1725</f>
        <v>222775.00000000003</v>
      </c>
      <c r="P6" s="40" t="s">
        <v>13</v>
      </c>
    </row>
    <row r="7" spans="1:16" ht="36" x14ac:dyDescent="0.25">
      <c r="A7" s="43" t="s">
        <v>311</v>
      </c>
      <c r="B7" s="70">
        <v>30125000</v>
      </c>
      <c r="C7" s="37" t="s">
        <v>14</v>
      </c>
      <c r="D7" s="37" t="s">
        <v>15</v>
      </c>
      <c r="E7" s="71" t="s">
        <v>299</v>
      </c>
      <c r="F7" s="37" t="s">
        <v>16</v>
      </c>
      <c r="G7" s="38"/>
      <c r="H7" s="39" t="s">
        <v>17</v>
      </c>
      <c r="I7" s="44">
        <v>270000</v>
      </c>
      <c r="J7" s="44">
        <v>0</v>
      </c>
      <c r="K7" s="44">
        <v>0</v>
      </c>
      <c r="L7" s="44">
        <v>0</v>
      </c>
      <c r="M7" s="44">
        <v>270000</v>
      </c>
      <c r="N7" s="44">
        <f>I7*1.25</f>
        <v>337500</v>
      </c>
      <c r="O7" s="44">
        <f>I7*1.1725</f>
        <v>316575</v>
      </c>
      <c r="P7" s="40" t="s">
        <v>13</v>
      </c>
    </row>
    <row r="8" spans="1:16" ht="34.5" customHeight="1" x14ac:dyDescent="0.25">
      <c r="A8" s="52"/>
      <c r="B8" s="53">
        <v>39830000</v>
      </c>
      <c r="C8" s="54" t="s">
        <v>12</v>
      </c>
      <c r="D8" s="54"/>
      <c r="E8" s="54"/>
      <c r="F8" s="54"/>
      <c r="G8" s="55">
        <v>32214</v>
      </c>
      <c r="H8" s="56" t="s">
        <v>18</v>
      </c>
      <c r="I8" s="49">
        <v>130000</v>
      </c>
      <c r="J8" s="49">
        <v>0</v>
      </c>
      <c r="K8" s="49">
        <v>0</v>
      </c>
      <c r="L8" s="49"/>
      <c r="M8" s="49">
        <v>130000</v>
      </c>
      <c r="N8" s="49">
        <v>162500</v>
      </c>
      <c r="O8" s="59">
        <f>I8*1.1725</f>
        <v>152425</v>
      </c>
      <c r="P8" s="81" t="s">
        <v>121</v>
      </c>
    </row>
    <row r="9" spans="1:16" ht="24.95" customHeight="1" x14ac:dyDescent="0.25">
      <c r="A9" s="52"/>
      <c r="B9" s="54"/>
      <c r="C9" s="54"/>
      <c r="D9" s="54"/>
      <c r="E9" s="54"/>
      <c r="F9" s="54"/>
      <c r="G9" s="55">
        <v>32216</v>
      </c>
      <c r="H9" s="56" t="s">
        <v>19</v>
      </c>
      <c r="I9" s="49">
        <f>SUM(I10:I11)</f>
        <v>849000</v>
      </c>
      <c r="J9" s="49">
        <v>0</v>
      </c>
      <c r="K9" s="49">
        <f>SUM(K10:K11)</f>
        <v>710000</v>
      </c>
      <c r="L9" s="49">
        <f>L10+L11</f>
        <v>81000</v>
      </c>
      <c r="M9" s="49">
        <f>SUM(M10:M11)</f>
        <v>1640000</v>
      </c>
      <c r="N9" s="49">
        <f t="shared" ref="N9:O9" si="1">SUM(N10:N11)</f>
        <v>2050000</v>
      </c>
      <c r="O9" s="49">
        <f t="shared" si="1"/>
        <v>1541800</v>
      </c>
      <c r="P9" s="81"/>
    </row>
    <row r="10" spans="1:16" s="4" customFormat="1" ht="24" x14ac:dyDescent="0.25">
      <c r="A10" s="31" t="s">
        <v>411</v>
      </c>
      <c r="B10" s="27">
        <v>33140000</v>
      </c>
      <c r="C10" s="21" t="s">
        <v>14</v>
      </c>
      <c r="D10" s="21" t="s">
        <v>15</v>
      </c>
      <c r="E10" s="21" t="s">
        <v>303</v>
      </c>
      <c r="F10" s="21" t="s">
        <v>16</v>
      </c>
      <c r="G10" s="28">
        <v>3221614</v>
      </c>
      <c r="H10" s="29" t="s">
        <v>21</v>
      </c>
      <c r="I10" s="30">
        <v>650000</v>
      </c>
      <c r="J10" s="30">
        <v>0</v>
      </c>
      <c r="K10" s="30">
        <v>710000</v>
      </c>
      <c r="L10" s="30">
        <v>0</v>
      </c>
      <c r="M10" s="30">
        <f>K10+I10</f>
        <v>1360000</v>
      </c>
      <c r="N10" s="30">
        <f>M10*1.25</f>
        <v>1700000</v>
      </c>
      <c r="O10" s="30">
        <v>1213500</v>
      </c>
      <c r="P10" s="26" t="s">
        <v>13</v>
      </c>
    </row>
    <row r="11" spans="1:16" s="4" customFormat="1" ht="36" x14ac:dyDescent="0.25">
      <c r="A11" s="31" t="s">
        <v>433</v>
      </c>
      <c r="B11" s="27">
        <v>33760000</v>
      </c>
      <c r="C11" s="21" t="s">
        <v>12</v>
      </c>
      <c r="D11" s="21"/>
      <c r="E11" s="21"/>
      <c r="F11" s="21"/>
      <c r="G11" s="28">
        <v>3221615</v>
      </c>
      <c r="H11" s="150" t="s">
        <v>22</v>
      </c>
      <c r="I11" s="151">
        <v>199000</v>
      </c>
      <c r="J11" s="151">
        <v>0</v>
      </c>
      <c r="K11" s="151">
        <v>0</v>
      </c>
      <c r="L11" s="151">
        <v>81000</v>
      </c>
      <c r="M11" s="151">
        <f>L11+I11</f>
        <v>280000</v>
      </c>
      <c r="N11" s="151">
        <v>350000</v>
      </c>
      <c r="O11" s="151">
        <v>328300</v>
      </c>
      <c r="P11" s="26" t="s">
        <v>13</v>
      </c>
    </row>
    <row r="12" spans="1:16" ht="24.95" customHeight="1" x14ac:dyDescent="0.25">
      <c r="A12" s="52"/>
      <c r="B12" s="53"/>
      <c r="C12" s="54"/>
      <c r="D12" s="54"/>
      <c r="E12" s="54"/>
      <c r="F12" s="54"/>
      <c r="G12" s="55">
        <v>32221</v>
      </c>
      <c r="H12" s="56" t="s">
        <v>23</v>
      </c>
      <c r="I12" s="49">
        <f>I13+I32+I37+I52+I55+I67+I76+I89+I90+I91+I92+I97+I103+I104+I105+I112+I117+I131+I134+I135+I136+I142</f>
        <v>11678000</v>
      </c>
      <c r="J12" s="49">
        <f>J75+J118+J119+J120+J123+J124+J125</f>
        <v>4402000</v>
      </c>
      <c r="K12" s="149">
        <v>9800000</v>
      </c>
      <c r="L12" s="49">
        <f>L13+L67+L76+L96+L105+L126+L127+L128+L136+L142</f>
        <v>3708324</v>
      </c>
      <c r="M12" s="149">
        <v>29588324</v>
      </c>
      <c r="N12" s="49">
        <v>36985405</v>
      </c>
      <c r="O12" s="157">
        <f>O13+O31+O32+O37+O51+O52+O55+O67+O75+O76+O89+O90+O91+O96+O97+O103+O104+O105+O112+O117+O118+O119+O120+O121+O124+O128+O129+O130+O134+O135+O136+O141+O142+L148</f>
        <v>28816511.699999999</v>
      </c>
      <c r="P12" s="57"/>
    </row>
    <row r="13" spans="1:16" s="4" customFormat="1" ht="36" x14ac:dyDescent="0.25">
      <c r="A13" s="41"/>
      <c r="B13" s="10" t="s">
        <v>223</v>
      </c>
      <c r="C13" s="11" t="s">
        <v>14</v>
      </c>
      <c r="D13" s="11" t="s">
        <v>15</v>
      </c>
      <c r="E13" s="42" t="s">
        <v>300</v>
      </c>
      <c r="F13" s="11" t="s">
        <v>16</v>
      </c>
      <c r="G13" s="12">
        <v>3222102</v>
      </c>
      <c r="H13" s="152" t="s">
        <v>24</v>
      </c>
      <c r="I13" s="153">
        <f>SUM(I14:I30)</f>
        <v>1127000</v>
      </c>
      <c r="J13" s="153">
        <v>0</v>
      </c>
      <c r="K13" s="153">
        <f>K31</f>
        <v>69000</v>
      </c>
      <c r="L13" s="153">
        <f>L14+L15+L16+L17+L18+L19+L20+L21+L22+L23+L24+L25+L26+L27+L28+L29+L30</f>
        <v>96000</v>
      </c>
      <c r="M13" s="153">
        <v>1292000</v>
      </c>
      <c r="N13" s="153">
        <v>1615000</v>
      </c>
      <c r="O13" s="153">
        <v>1615000</v>
      </c>
      <c r="P13" s="15" t="s">
        <v>13</v>
      </c>
    </row>
    <row r="14" spans="1:16" ht="24.95" customHeight="1" x14ac:dyDescent="0.25">
      <c r="A14" s="43"/>
      <c r="B14" s="36"/>
      <c r="C14" s="37"/>
      <c r="D14" s="37"/>
      <c r="E14" s="37"/>
      <c r="F14" s="37"/>
      <c r="G14" s="38"/>
      <c r="H14" s="39" t="s">
        <v>25</v>
      </c>
      <c r="I14" s="105">
        <v>190000</v>
      </c>
      <c r="J14" s="105">
        <v>0</v>
      </c>
      <c r="K14" s="30">
        <v>0</v>
      </c>
      <c r="L14" s="30">
        <v>0</v>
      </c>
      <c r="M14" s="30">
        <v>190000</v>
      </c>
      <c r="N14" s="25">
        <f t="shared" ref="N14:N30" si="2">I14*1.25</f>
        <v>237500</v>
      </c>
      <c r="O14" s="30">
        <f>N14</f>
        <v>237500</v>
      </c>
      <c r="P14" s="114" t="e">
        <f>N13+N32+N37+N51+N52+N55+N67+N75+N76+N89+N90+N91+N92+N97+N103+N104+N105+N112+N117+N118+N119+N120+N121+N122+N123+N124+N125+#REF!+#REF!+N131+N134+N135+N136+N141+N142+K143</f>
        <v>#REF!</v>
      </c>
    </row>
    <row r="15" spans="1:16" ht="24.95" customHeight="1" x14ac:dyDescent="0.25">
      <c r="A15" s="43"/>
      <c r="B15" s="36"/>
      <c r="C15" s="37"/>
      <c r="D15" s="37"/>
      <c r="E15" s="37"/>
      <c r="F15" s="37"/>
      <c r="G15" s="38"/>
      <c r="H15" s="39" t="s">
        <v>26</v>
      </c>
      <c r="I15" s="30">
        <v>7500</v>
      </c>
      <c r="J15" s="30">
        <v>0</v>
      </c>
      <c r="K15" s="30">
        <v>0</v>
      </c>
      <c r="L15" s="30">
        <v>500</v>
      </c>
      <c r="M15" s="30">
        <f>L15+K15+I15</f>
        <v>8000</v>
      </c>
      <c r="N15" s="25">
        <f t="shared" si="2"/>
        <v>9375</v>
      </c>
      <c r="O15" s="30">
        <f t="shared" ref="O15:O30" si="3">N15</f>
        <v>9375</v>
      </c>
      <c r="P15" s="114"/>
    </row>
    <row r="16" spans="1:16" ht="24.95" customHeight="1" x14ac:dyDescent="0.25">
      <c r="A16" s="43"/>
      <c r="B16" s="36"/>
      <c r="C16" s="37"/>
      <c r="D16" s="37"/>
      <c r="E16" s="37"/>
      <c r="F16" s="37"/>
      <c r="G16" s="38"/>
      <c r="H16" s="39" t="s">
        <v>27</v>
      </c>
      <c r="I16" s="30">
        <v>109000</v>
      </c>
      <c r="J16" s="30">
        <v>0</v>
      </c>
      <c r="K16" s="30">
        <v>0</v>
      </c>
      <c r="L16" s="30">
        <v>0</v>
      </c>
      <c r="M16" s="30">
        <v>109000</v>
      </c>
      <c r="N16" s="25">
        <f t="shared" si="2"/>
        <v>136250</v>
      </c>
      <c r="O16" s="30">
        <f t="shared" si="3"/>
        <v>136250</v>
      </c>
      <c r="P16" s="114"/>
    </row>
    <row r="17" spans="1:16" ht="24.95" customHeight="1" x14ac:dyDescent="0.25">
      <c r="A17" s="43"/>
      <c r="B17" s="36"/>
      <c r="C17" s="37"/>
      <c r="D17" s="37"/>
      <c r="E17" s="37"/>
      <c r="F17" s="37"/>
      <c r="G17" s="38"/>
      <c r="H17" s="39" t="s">
        <v>28</v>
      </c>
      <c r="I17" s="30">
        <v>140000</v>
      </c>
      <c r="J17" s="30">
        <v>0</v>
      </c>
      <c r="K17" s="30">
        <v>0</v>
      </c>
      <c r="L17" s="30">
        <v>3000</v>
      </c>
      <c r="M17" s="30">
        <f>L17+K17+I17</f>
        <v>143000</v>
      </c>
      <c r="N17" s="25">
        <f t="shared" si="2"/>
        <v>175000</v>
      </c>
      <c r="O17" s="30">
        <f t="shared" si="3"/>
        <v>175000</v>
      </c>
      <c r="P17" s="114"/>
    </row>
    <row r="18" spans="1:16" ht="24.95" customHeight="1" x14ac:dyDescent="0.25">
      <c r="A18" s="43"/>
      <c r="B18" s="36"/>
      <c r="C18" s="37"/>
      <c r="D18" s="37"/>
      <c r="E18" s="37"/>
      <c r="F18" s="37"/>
      <c r="G18" s="38"/>
      <c r="H18" s="39" t="s">
        <v>29</v>
      </c>
      <c r="I18" s="30">
        <v>176000</v>
      </c>
      <c r="J18" s="30">
        <v>0</v>
      </c>
      <c r="K18" s="30">
        <v>0</v>
      </c>
      <c r="L18" s="30">
        <v>0</v>
      </c>
      <c r="M18" s="30">
        <v>176000</v>
      </c>
      <c r="N18" s="25">
        <f t="shared" si="2"/>
        <v>220000</v>
      </c>
      <c r="O18" s="30">
        <f t="shared" si="3"/>
        <v>220000</v>
      </c>
      <c r="P18" s="40"/>
    </row>
    <row r="19" spans="1:16" ht="24.95" customHeight="1" x14ac:dyDescent="0.25">
      <c r="A19" s="43"/>
      <c r="B19" s="36"/>
      <c r="C19" s="37"/>
      <c r="D19" s="37"/>
      <c r="E19" s="37"/>
      <c r="F19" s="37"/>
      <c r="G19" s="38"/>
      <c r="H19" s="39" t="s">
        <v>30</v>
      </c>
      <c r="I19" s="30">
        <v>115000</v>
      </c>
      <c r="J19" s="30">
        <v>0</v>
      </c>
      <c r="K19" s="30">
        <v>0</v>
      </c>
      <c r="L19" s="30">
        <v>20000</v>
      </c>
      <c r="M19" s="30">
        <f>L19+K19+I19</f>
        <v>135000</v>
      </c>
      <c r="N19" s="25">
        <f t="shared" si="2"/>
        <v>143750</v>
      </c>
      <c r="O19" s="30">
        <f t="shared" si="3"/>
        <v>143750</v>
      </c>
      <c r="P19" s="40"/>
    </row>
    <row r="20" spans="1:16" ht="24.95" customHeight="1" x14ac:dyDescent="0.25">
      <c r="A20" s="43"/>
      <c r="B20" s="36"/>
      <c r="C20" s="37"/>
      <c r="D20" s="37"/>
      <c r="E20" s="37"/>
      <c r="F20" s="37"/>
      <c r="G20" s="38"/>
      <c r="H20" s="39" t="s">
        <v>31</v>
      </c>
      <c r="I20" s="30">
        <v>17000</v>
      </c>
      <c r="J20" s="30">
        <v>0</v>
      </c>
      <c r="K20" s="30">
        <v>0</v>
      </c>
      <c r="L20" s="30">
        <v>0</v>
      </c>
      <c r="M20" s="30">
        <f t="shared" ref="M20:M31" si="4">L20+K20+I20</f>
        <v>17000</v>
      </c>
      <c r="N20" s="25">
        <f t="shared" si="2"/>
        <v>21250</v>
      </c>
      <c r="O20" s="30">
        <f t="shared" si="3"/>
        <v>21250</v>
      </c>
      <c r="P20" s="40"/>
    </row>
    <row r="21" spans="1:16" ht="24.95" customHeight="1" x14ac:dyDescent="0.25">
      <c r="A21" s="43"/>
      <c r="B21" s="36"/>
      <c r="C21" s="37"/>
      <c r="D21" s="37"/>
      <c r="E21" s="37"/>
      <c r="F21" s="37"/>
      <c r="G21" s="38"/>
      <c r="H21" s="39" t="s">
        <v>276</v>
      </c>
      <c r="I21" s="30">
        <v>50000</v>
      </c>
      <c r="J21" s="30">
        <v>0</v>
      </c>
      <c r="K21" s="30">
        <v>0</v>
      </c>
      <c r="L21" s="30">
        <v>0</v>
      </c>
      <c r="M21" s="30">
        <f t="shared" si="4"/>
        <v>50000</v>
      </c>
      <c r="N21" s="25">
        <f t="shared" si="2"/>
        <v>62500</v>
      </c>
      <c r="O21" s="30">
        <f t="shared" si="3"/>
        <v>62500</v>
      </c>
      <c r="P21" s="40"/>
    </row>
    <row r="22" spans="1:16" ht="24.95" customHeight="1" x14ac:dyDescent="0.25">
      <c r="A22" s="43"/>
      <c r="B22" s="36"/>
      <c r="C22" s="37"/>
      <c r="D22" s="37"/>
      <c r="E22" s="37"/>
      <c r="F22" s="37"/>
      <c r="G22" s="38"/>
      <c r="H22" s="39" t="s">
        <v>32</v>
      </c>
      <c r="I22" s="30">
        <v>140000</v>
      </c>
      <c r="J22" s="30">
        <v>0</v>
      </c>
      <c r="K22" s="30">
        <v>0</v>
      </c>
      <c r="L22" s="30">
        <v>0</v>
      </c>
      <c r="M22" s="30">
        <f t="shared" si="4"/>
        <v>140000</v>
      </c>
      <c r="N22" s="25">
        <f t="shared" si="2"/>
        <v>175000</v>
      </c>
      <c r="O22" s="30">
        <f t="shared" si="3"/>
        <v>175000</v>
      </c>
      <c r="P22" s="40"/>
    </row>
    <row r="23" spans="1:16" ht="24.95" customHeight="1" x14ac:dyDescent="0.25">
      <c r="A23" s="43"/>
      <c r="B23" s="36"/>
      <c r="C23" s="37"/>
      <c r="D23" s="37"/>
      <c r="E23" s="37"/>
      <c r="F23" s="37"/>
      <c r="G23" s="38"/>
      <c r="H23" s="39" t="s">
        <v>33</v>
      </c>
      <c r="I23" s="30">
        <v>33000</v>
      </c>
      <c r="J23" s="30">
        <v>0</v>
      </c>
      <c r="K23" s="30">
        <v>0</v>
      </c>
      <c r="L23" s="30">
        <v>1000</v>
      </c>
      <c r="M23" s="30">
        <f t="shared" si="4"/>
        <v>34000</v>
      </c>
      <c r="N23" s="25">
        <f t="shared" si="2"/>
        <v>41250</v>
      </c>
      <c r="O23" s="30">
        <f t="shared" si="3"/>
        <v>41250</v>
      </c>
      <c r="P23" s="40"/>
    </row>
    <row r="24" spans="1:16" ht="24.95" customHeight="1" x14ac:dyDescent="0.25">
      <c r="A24" s="43"/>
      <c r="B24" s="36"/>
      <c r="C24" s="37"/>
      <c r="D24" s="37"/>
      <c r="E24" s="37"/>
      <c r="F24" s="37"/>
      <c r="G24" s="38"/>
      <c r="H24" s="39" t="s">
        <v>278</v>
      </c>
      <c r="I24" s="30">
        <v>40000</v>
      </c>
      <c r="J24" s="30">
        <v>0</v>
      </c>
      <c r="K24" s="30">
        <v>0</v>
      </c>
      <c r="L24" s="30">
        <v>0</v>
      </c>
      <c r="M24" s="30">
        <f t="shared" si="4"/>
        <v>40000</v>
      </c>
      <c r="N24" s="25">
        <f t="shared" si="2"/>
        <v>50000</v>
      </c>
      <c r="O24" s="30">
        <f t="shared" si="3"/>
        <v>50000</v>
      </c>
      <c r="P24" s="40"/>
    </row>
    <row r="25" spans="1:16" ht="24.95" customHeight="1" x14ac:dyDescent="0.25">
      <c r="A25" s="43"/>
      <c r="B25" s="36"/>
      <c r="C25" s="37"/>
      <c r="D25" s="37"/>
      <c r="E25" s="37"/>
      <c r="F25" s="37"/>
      <c r="G25" s="38"/>
      <c r="H25" s="39" t="s">
        <v>277</v>
      </c>
      <c r="I25" s="30">
        <v>20000</v>
      </c>
      <c r="J25" s="30">
        <v>0</v>
      </c>
      <c r="K25" s="30">
        <v>0</v>
      </c>
      <c r="L25" s="30">
        <v>0</v>
      </c>
      <c r="M25" s="30">
        <f t="shared" si="4"/>
        <v>20000</v>
      </c>
      <c r="N25" s="25">
        <f t="shared" si="2"/>
        <v>25000</v>
      </c>
      <c r="O25" s="30">
        <f t="shared" si="3"/>
        <v>25000</v>
      </c>
      <c r="P25" s="40"/>
    </row>
    <row r="26" spans="1:16" ht="24.95" customHeight="1" x14ac:dyDescent="0.25">
      <c r="A26" s="43"/>
      <c r="B26" s="36"/>
      <c r="C26" s="37"/>
      <c r="D26" s="37"/>
      <c r="E26" s="37"/>
      <c r="F26" s="37"/>
      <c r="G26" s="38"/>
      <c r="H26" s="39" t="s">
        <v>34</v>
      </c>
      <c r="I26" s="30">
        <v>68000</v>
      </c>
      <c r="J26" s="30">
        <v>0</v>
      </c>
      <c r="K26" s="30">
        <v>0</v>
      </c>
      <c r="L26" s="30">
        <v>72000</v>
      </c>
      <c r="M26" s="30">
        <f t="shared" si="4"/>
        <v>140000</v>
      </c>
      <c r="N26" s="25">
        <f t="shared" si="2"/>
        <v>85000</v>
      </c>
      <c r="O26" s="30">
        <f t="shared" si="3"/>
        <v>85000</v>
      </c>
      <c r="P26" s="40"/>
    </row>
    <row r="27" spans="1:16" ht="24.95" customHeight="1" x14ac:dyDescent="0.25">
      <c r="A27" s="43"/>
      <c r="B27" s="36"/>
      <c r="C27" s="37"/>
      <c r="D27" s="37"/>
      <c r="E27" s="37"/>
      <c r="F27" s="37"/>
      <c r="G27" s="38"/>
      <c r="H27" s="75" t="s">
        <v>35</v>
      </c>
      <c r="I27" s="30">
        <v>3000</v>
      </c>
      <c r="J27" s="30">
        <v>0</v>
      </c>
      <c r="K27" s="30">
        <v>0</v>
      </c>
      <c r="L27" s="30">
        <v>0</v>
      </c>
      <c r="M27" s="30">
        <f t="shared" si="4"/>
        <v>3000</v>
      </c>
      <c r="N27" s="25">
        <f t="shared" si="2"/>
        <v>3750</v>
      </c>
      <c r="O27" s="30">
        <f t="shared" si="3"/>
        <v>3750</v>
      </c>
      <c r="P27" s="40"/>
    </row>
    <row r="28" spans="1:16" ht="24.95" customHeight="1" x14ac:dyDescent="0.25">
      <c r="A28" s="43"/>
      <c r="B28" s="36"/>
      <c r="C28" s="37"/>
      <c r="D28" s="37"/>
      <c r="E28" s="37"/>
      <c r="F28" s="37"/>
      <c r="G28" s="38"/>
      <c r="H28" s="39" t="s">
        <v>36</v>
      </c>
      <c r="I28" s="30">
        <v>3500</v>
      </c>
      <c r="J28" s="30">
        <v>0</v>
      </c>
      <c r="K28" s="30">
        <v>0</v>
      </c>
      <c r="L28" s="30">
        <v>500</v>
      </c>
      <c r="M28" s="30">
        <f t="shared" si="4"/>
        <v>4000</v>
      </c>
      <c r="N28" s="25">
        <f t="shared" si="2"/>
        <v>4375</v>
      </c>
      <c r="O28" s="30">
        <f t="shared" si="3"/>
        <v>4375</v>
      </c>
      <c r="P28" s="40"/>
    </row>
    <row r="29" spans="1:16" ht="24.95" customHeight="1" x14ac:dyDescent="0.25">
      <c r="A29" s="43"/>
      <c r="B29" s="36"/>
      <c r="C29" s="37"/>
      <c r="D29" s="37"/>
      <c r="E29" s="37"/>
      <c r="F29" s="37"/>
      <c r="G29" s="38"/>
      <c r="H29" s="39" t="s">
        <v>37</v>
      </c>
      <c r="I29" s="30">
        <v>10000</v>
      </c>
      <c r="J29" s="30">
        <v>0</v>
      </c>
      <c r="K29" s="30">
        <v>0</v>
      </c>
      <c r="L29" s="30">
        <v>-4000</v>
      </c>
      <c r="M29" s="30">
        <f t="shared" si="4"/>
        <v>6000</v>
      </c>
      <c r="N29" s="25">
        <f t="shared" si="2"/>
        <v>12500</v>
      </c>
      <c r="O29" s="30">
        <f t="shared" si="3"/>
        <v>12500</v>
      </c>
      <c r="P29" s="40"/>
    </row>
    <row r="30" spans="1:16" ht="24.95" customHeight="1" x14ac:dyDescent="0.25">
      <c r="A30" s="43"/>
      <c r="B30" s="36"/>
      <c r="C30" s="37"/>
      <c r="D30" s="37"/>
      <c r="E30" s="37"/>
      <c r="F30" s="37"/>
      <c r="G30" s="38"/>
      <c r="H30" s="39" t="s">
        <v>38</v>
      </c>
      <c r="I30" s="30">
        <v>5000</v>
      </c>
      <c r="J30" s="30">
        <v>0</v>
      </c>
      <c r="K30" s="30">
        <v>0</v>
      </c>
      <c r="L30" s="30">
        <v>3000</v>
      </c>
      <c r="M30" s="30">
        <f t="shared" si="4"/>
        <v>8000</v>
      </c>
      <c r="N30" s="25">
        <f t="shared" si="2"/>
        <v>6250</v>
      </c>
      <c r="O30" s="30">
        <f t="shared" si="3"/>
        <v>6250</v>
      </c>
      <c r="P30" s="40"/>
    </row>
    <row r="31" spans="1:16" ht="24.95" customHeight="1" x14ac:dyDescent="0.25">
      <c r="A31" s="41" t="s">
        <v>424</v>
      </c>
      <c r="B31" s="10" t="s">
        <v>425</v>
      </c>
      <c r="C31" s="11" t="s">
        <v>12</v>
      </c>
      <c r="D31" s="11"/>
      <c r="E31" s="11"/>
      <c r="F31" s="11"/>
      <c r="G31" s="12"/>
      <c r="H31" s="13" t="s">
        <v>34</v>
      </c>
      <c r="I31" s="14">
        <v>0</v>
      </c>
      <c r="J31" s="14">
        <v>0</v>
      </c>
      <c r="K31" s="14">
        <v>69000</v>
      </c>
      <c r="L31" s="14">
        <v>0</v>
      </c>
      <c r="M31" s="14">
        <f t="shared" si="4"/>
        <v>69000</v>
      </c>
      <c r="N31" s="14">
        <f>M31*1.05</f>
        <v>72450</v>
      </c>
      <c r="O31" s="14">
        <v>72450</v>
      </c>
      <c r="P31" s="40" t="s">
        <v>13</v>
      </c>
    </row>
    <row r="32" spans="1:16" s="5" customFormat="1" ht="24.95" customHeight="1" x14ac:dyDescent="0.25">
      <c r="A32" s="41"/>
      <c r="B32" s="10" t="s">
        <v>224</v>
      </c>
      <c r="C32" s="11" t="s">
        <v>14</v>
      </c>
      <c r="D32" s="11" t="s">
        <v>208</v>
      </c>
      <c r="E32" s="11"/>
      <c r="F32" s="11" t="s">
        <v>20</v>
      </c>
      <c r="G32" s="12">
        <v>3222103</v>
      </c>
      <c r="H32" s="13" t="s">
        <v>39</v>
      </c>
      <c r="I32" s="14">
        <f>SUM(I33:I36)</f>
        <v>660000</v>
      </c>
      <c r="J32" s="14">
        <v>0</v>
      </c>
      <c r="K32" s="14">
        <v>0</v>
      </c>
      <c r="L32" s="14">
        <v>0</v>
      </c>
      <c r="M32" s="14">
        <f>SUM(M33:M36)</f>
        <v>660000</v>
      </c>
      <c r="N32" s="14">
        <f t="shared" ref="N32:O32" si="5">SUM(N33:N36)</f>
        <v>825000</v>
      </c>
      <c r="O32" s="14">
        <f t="shared" si="5"/>
        <v>330000</v>
      </c>
      <c r="P32" s="15" t="s">
        <v>13</v>
      </c>
    </row>
    <row r="33" spans="1:16" ht="24.95" customHeight="1" x14ac:dyDescent="0.25">
      <c r="A33" s="43"/>
      <c r="B33" s="36"/>
      <c r="C33" s="37"/>
      <c r="D33" s="37"/>
      <c r="E33" s="37"/>
      <c r="F33" s="37"/>
      <c r="G33" s="38"/>
      <c r="H33" s="29" t="s">
        <v>40</v>
      </c>
      <c r="I33" s="30">
        <v>240000</v>
      </c>
      <c r="J33" s="30">
        <v>0</v>
      </c>
      <c r="K33" s="30">
        <v>0</v>
      </c>
      <c r="L33" s="30">
        <v>0</v>
      </c>
      <c r="M33" s="30">
        <v>240000</v>
      </c>
      <c r="N33" s="30">
        <f>M33*1.25</f>
        <v>300000</v>
      </c>
      <c r="O33" s="30">
        <f>I33/2</f>
        <v>120000</v>
      </c>
      <c r="P33" s="26"/>
    </row>
    <row r="34" spans="1:16" ht="24.95" customHeight="1" x14ac:dyDescent="0.25">
      <c r="A34" s="43"/>
      <c r="B34" s="36"/>
      <c r="C34" s="37"/>
      <c r="D34" s="37"/>
      <c r="E34" s="37"/>
      <c r="F34" s="37"/>
      <c r="G34" s="38"/>
      <c r="H34" s="29" t="s">
        <v>41</v>
      </c>
      <c r="I34" s="30">
        <v>140000</v>
      </c>
      <c r="J34" s="30">
        <v>0</v>
      </c>
      <c r="K34" s="30">
        <v>0</v>
      </c>
      <c r="L34" s="30">
        <v>0</v>
      </c>
      <c r="M34" s="30">
        <v>140000</v>
      </c>
      <c r="N34" s="30">
        <f t="shared" ref="N34:N36" si="6">M34*1.25</f>
        <v>175000</v>
      </c>
      <c r="O34" s="30">
        <f>I34/2</f>
        <v>70000</v>
      </c>
      <c r="P34" s="26"/>
    </row>
    <row r="35" spans="1:16" ht="24.95" customHeight="1" x14ac:dyDescent="0.25">
      <c r="A35" s="43"/>
      <c r="B35" s="36"/>
      <c r="C35" s="37"/>
      <c r="D35" s="37"/>
      <c r="E35" s="37"/>
      <c r="F35" s="37"/>
      <c r="G35" s="38"/>
      <c r="H35" s="29" t="s">
        <v>42</v>
      </c>
      <c r="I35" s="30">
        <v>242000</v>
      </c>
      <c r="J35" s="30">
        <v>0</v>
      </c>
      <c r="K35" s="30">
        <v>0</v>
      </c>
      <c r="L35" s="30">
        <v>0</v>
      </c>
      <c r="M35" s="30">
        <v>242000</v>
      </c>
      <c r="N35" s="30">
        <f t="shared" si="6"/>
        <v>302500</v>
      </c>
      <c r="O35" s="30">
        <f>I35/2</f>
        <v>121000</v>
      </c>
      <c r="P35" s="26"/>
    </row>
    <row r="36" spans="1:16" ht="24.95" customHeight="1" x14ac:dyDescent="0.25">
      <c r="A36" s="43"/>
      <c r="B36" s="36"/>
      <c r="C36" s="37"/>
      <c r="D36" s="37"/>
      <c r="E36" s="37"/>
      <c r="F36" s="37"/>
      <c r="G36" s="38"/>
      <c r="H36" s="29" t="s">
        <v>43</v>
      </c>
      <c r="I36" s="30">
        <v>38000</v>
      </c>
      <c r="J36" s="30">
        <v>0</v>
      </c>
      <c r="K36" s="30">
        <v>0</v>
      </c>
      <c r="L36" s="30">
        <v>0</v>
      </c>
      <c r="M36" s="30">
        <v>38000</v>
      </c>
      <c r="N36" s="30">
        <f t="shared" si="6"/>
        <v>47500</v>
      </c>
      <c r="O36" s="30">
        <f>I36/2</f>
        <v>19000</v>
      </c>
      <c r="P36" s="26"/>
    </row>
    <row r="37" spans="1:16" ht="24.95" customHeight="1" x14ac:dyDescent="0.25">
      <c r="A37" s="41" t="s">
        <v>373</v>
      </c>
      <c r="B37" s="10" t="s">
        <v>225</v>
      </c>
      <c r="C37" s="11" t="s">
        <v>14</v>
      </c>
      <c r="D37" s="11" t="s">
        <v>15</v>
      </c>
      <c r="E37" s="42" t="s">
        <v>337</v>
      </c>
      <c r="F37" s="11" t="s">
        <v>16</v>
      </c>
      <c r="G37" s="12">
        <v>3222141</v>
      </c>
      <c r="H37" s="13" t="s">
        <v>44</v>
      </c>
      <c r="I37" s="14">
        <f>SUM(I38:I51)</f>
        <v>576000</v>
      </c>
      <c r="J37" s="14">
        <v>0</v>
      </c>
      <c r="K37" s="14">
        <f>SUM(K38:K50)</f>
        <v>0</v>
      </c>
      <c r="L37" s="14">
        <v>0</v>
      </c>
      <c r="M37" s="14">
        <f>SUM(M38:M50)</f>
        <v>576000</v>
      </c>
      <c r="N37" s="14">
        <f>SUM(N38:N50)</f>
        <v>720000</v>
      </c>
      <c r="O37" s="14">
        <f t="shared" ref="O37" si="7">SUM(O38:O50)</f>
        <v>576000</v>
      </c>
      <c r="P37" s="15" t="s">
        <v>13</v>
      </c>
    </row>
    <row r="38" spans="1:16" ht="24.75" customHeight="1" x14ac:dyDescent="0.25">
      <c r="A38" s="43"/>
      <c r="B38" s="36"/>
      <c r="C38" s="37"/>
      <c r="D38" s="37"/>
      <c r="E38" s="37"/>
      <c r="F38" s="37"/>
      <c r="G38" s="38"/>
      <c r="H38" s="39" t="s">
        <v>45</v>
      </c>
      <c r="I38" s="44">
        <v>18000</v>
      </c>
      <c r="J38" s="44">
        <v>0</v>
      </c>
      <c r="K38" s="44">
        <v>0</v>
      </c>
      <c r="L38" s="44">
        <v>0</v>
      </c>
      <c r="M38" s="44">
        <f t="shared" ref="M38:M51" si="8">I38+K38</f>
        <v>18000</v>
      </c>
      <c r="N38" s="44">
        <f>M38*1.25</f>
        <v>22500</v>
      </c>
      <c r="O38" s="44">
        <f t="shared" ref="O38:O50" si="9">I38</f>
        <v>18000</v>
      </c>
      <c r="P38" s="114"/>
    </row>
    <row r="39" spans="1:16" ht="24.75" customHeight="1" x14ac:dyDescent="0.25">
      <c r="A39" s="43"/>
      <c r="B39" s="36"/>
      <c r="C39" s="37"/>
      <c r="D39" s="37"/>
      <c r="E39" s="37"/>
      <c r="F39" s="37"/>
      <c r="G39" s="38"/>
      <c r="H39" s="39" t="s">
        <v>46</v>
      </c>
      <c r="I39" s="44">
        <v>4000</v>
      </c>
      <c r="J39" s="44">
        <v>0</v>
      </c>
      <c r="K39" s="44">
        <v>0</v>
      </c>
      <c r="L39" s="44">
        <v>0</v>
      </c>
      <c r="M39" s="44">
        <f t="shared" si="8"/>
        <v>4000</v>
      </c>
      <c r="N39" s="44">
        <f t="shared" ref="N39:N49" si="10">M39*1.25</f>
        <v>5000</v>
      </c>
      <c r="O39" s="44">
        <f t="shared" si="9"/>
        <v>4000</v>
      </c>
      <c r="P39" s="40"/>
    </row>
    <row r="40" spans="1:16" ht="24.75" customHeight="1" x14ac:dyDescent="0.25">
      <c r="A40" s="43"/>
      <c r="B40" s="36"/>
      <c r="C40" s="37"/>
      <c r="D40" s="37"/>
      <c r="E40" s="37"/>
      <c r="F40" s="37"/>
      <c r="G40" s="38"/>
      <c r="H40" s="39" t="s">
        <v>47</v>
      </c>
      <c r="I40" s="44">
        <v>20000</v>
      </c>
      <c r="J40" s="44">
        <v>0</v>
      </c>
      <c r="K40" s="44">
        <v>0</v>
      </c>
      <c r="L40" s="44">
        <v>0</v>
      </c>
      <c r="M40" s="44">
        <f t="shared" si="8"/>
        <v>20000</v>
      </c>
      <c r="N40" s="44">
        <f t="shared" si="10"/>
        <v>25000</v>
      </c>
      <c r="O40" s="44">
        <f t="shared" si="9"/>
        <v>20000</v>
      </c>
      <c r="P40" s="40"/>
    </row>
    <row r="41" spans="1:16" ht="24.75" customHeight="1" x14ac:dyDescent="0.25">
      <c r="A41" s="43"/>
      <c r="B41" s="36"/>
      <c r="C41" s="37"/>
      <c r="D41" s="37"/>
      <c r="E41" s="37"/>
      <c r="F41" s="37"/>
      <c r="G41" s="38"/>
      <c r="H41" s="39" t="s">
        <v>48</v>
      </c>
      <c r="I41" s="44">
        <v>65000</v>
      </c>
      <c r="J41" s="44">
        <v>0</v>
      </c>
      <c r="K41" s="44">
        <v>0</v>
      </c>
      <c r="L41" s="44">
        <v>0</v>
      </c>
      <c r="M41" s="44">
        <f t="shared" si="8"/>
        <v>65000</v>
      </c>
      <c r="N41" s="44">
        <f t="shared" si="10"/>
        <v>81250</v>
      </c>
      <c r="O41" s="44">
        <f t="shared" si="9"/>
        <v>65000</v>
      </c>
      <c r="P41" s="40"/>
    </row>
    <row r="42" spans="1:16" ht="24.75" customHeight="1" x14ac:dyDescent="0.25">
      <c r="A42" s="43"/>
      <c r="B42" s="36"/>
      <c r="C42" s="37"/>
      <c r="D42" s="37"/>
      <c r="E42" s="37"/>
      <c r="F42" s="37"/>
      <c r="G42" s="38"/>
      <c r="H42" s="39" t="s">
        <v>49</v>
      </c>
      <c r="I42" s="44">
        <v>37000</v>
      </c>
      <c r="J42" s="44">
        <v>0</v>
      </c>
      <c r="K42" s="44">
        <v>0</v>
      </c>
      <c r="L42" s="44">
        <v>0</v>
      </c>
      <c r="M42" s="44">
        <f t="shared" si="8"/>
        <v>37000</v>
      </c>
      <c r="N42" s="44">
        <f t="shared" si="10"/>
        <v>46250</v>
      </c>
      <c r="O42" s="44">
        <f t="shared" si="9"/>
        <v>37000</v>
      </c>
      <c r="P42" s="40"/>
    </row>
    <row r="43" spans="1:16" ht="24.75" customHeight="1" x14ac:dyDescent="0.25">
      <c r="A43" s="43"/>
      <c r="B43" s="36"/>
      <c r="C43" s="37"/>
      <c r="D43" s="37"/>
      <c r="E43" s="37"/>
      <c r="F43" s="37"/>
      <c r="G43" s="38"/>
      <c r="H43" s="39" t="s">
        <v>50</v>
      </c>
      <c r="I43" s="44">
        <v>4000</v>
      </c>
      <c r="J43" s="44">
        <v>0</v>
      </c>
      <c r="K43" s="44">
        <v>0</v>
      </c>
      <c r="L43" s="44">
        <v>0</v>
      </c>
      <c r="M43" s="44">
        <f t="shared" si="8"/>
        <v>4000</v>
      </c>
      <c r="N43" s="44">
        <f t="shared" si="10"/>
        <v>5000</v>
      </c>
      <c r="O43" s="44">
        <f t="shared" si="9"/>
        <v>4000</v>
      </c>
      <c r="P43" s="40"/>
    </row>
    <row r="44" spans="1:16" ht="24.75" customHeight="1" x14ac:dyDescent="0.25">
      <c r="A44" s="43"/>
      <c r="B44" s="36"/>
      <c r="C44" s="37"/>
      <c r="D44" s="37"/>
      <c r="E44" s="37"/>
      <c r="F44" s="37"/>
      <c r="G44" s="38"/>
      <c r="H44" s="39" t="s">
        <v>51</v>
      </c>
      <c r="I44" s="44">
        <v>27000</v>
      </c>
      <c r="J44" s="44">
        <v>0</v>
      </c>
      <c r="K44" s="44">
        <v>0</v>
      </c>
      <c r="L44" s="44">
        <v>0</v>
      </c>
      <c r="M44" s="44">
        <f t="shared" si="8"/>
        <v>27000</v>
      </c>
      <c r="N44" s="44">
        <f t="shared" si="10"/>
        <v>33750</v>
      </c>
      <c r="O44" s="44">
        <f t="shared" si="9"/>
        <v>27000</v>
      </c>
      <c r="P44" s="40"/>
    </row>
    <row r="45" spans="1:16" ht="24.75" customHeight="1" x14ac:dyDescent="0.25">
      <c r="A45" s="43"/>
      <c r="B45" s="36"/>
      <c r="C45" s="37"/>
      <c r="D45" s="37"/>
      <c r="E45" s="37"/>
      <c r="F45" s="37"/>
      <c r="G45" s="38"/>
      <c r="H45" s="39" t="s">
        <v>52</v>
      </c>
      <c r="I45" s="44">
        <v>26000</v>
      </c>
      <c r="J45" s="44">
        <v>0</v>
      </c>
      <c r="K45" s="44">
        <v>0</v>
      </c>
      <c r="L45" s="44">
        <v>0</v>
      </c>
      <c r="M45" s="44">
        <f t="shared" si="8"/>
        <v>26000</v>
      </c>
      <c r="N45" s="44">
        <f t="shared" si="10"/>
        <v>32500</v>
      </c>
      <c r="O45" s="44">
        <f t="shared" si="9"/>
        <v>26000</v>
      </c>
      <c r="P45" s="40"/>
    </row>
    <row r="46" spans="1:16" ht="24.75" customHeight="1" x14ac:dyDescent="0.25">
      <c r="A46" s="43"/>
      <c r="B46" s="36"/>
      <c r="C46" s="37"/>
      <c r="D46" s="37"/>
      <c r="E46" s="37"/>
      <c r="F46" s="37"/>
      <c r="G46" s="38"/>
      <c r="H46" s="39" t="s">
        <v>325</v>
      </c>
      <c r="I46" s="44">
        <v>150000</v>
      </c>
      <c r="J46" s="44">
        <v>0</v>
      </c>
      <c r="K46" s="44">
        <v>0</v>
      </c>
      <c r="L46" s="44">
        <v>0</v>
      </c>
      <c r="M46" s="44">
        <f t="shared" si="8"/>
        <v>150000</v>
      </c>
      <c r="N46" s="44">
        <f t="shared" si="10"/>
        <v>187500</v>
      </c>
      <c r="O46" s="44">
        <f t="shared" si="9"/>
        <v>150000</v>
      </c>
      <c r="P46" s="40"/>
    </row>
    <row r="47" spans="1:16" ht="24.75" customHeight="1" x14ac:dyDescent="0.25">
      <c r="A47" s="43"/>
      <c r="B47" s="36"/>
      <c r="C47" s="37"/>
      <c r="D47" s="37"/>
      <c r="E47" s="37"/>
      <c r="F47" s="37"/>
      <c r="G47" s="38"/>
      <c r="H47" s="39" t="s">
        <v>53</v>
      </c>
      <c r="I47" s="44">
        <v>26000</v>
      </c>
      <c r="J47" s="44">
        <v>0</v>
      </c>
      <c r="K47" s="44">
        <v>0</v>
      </c>
      <c r="L47" s="44">
        <v>0</v>
      </c>
      <c r="M47" s="44">
        <f t="shared" si="8"/>
        <v>26000</v>
      </c>
      <c r="N47" s="44">
        <f t="shared" si="10"/>
        <v>32500</v>
      </c>
      <c r="O47" s="44">
        <f t="shared" si="9"/>
        <v>26000</v>
      </c>
      <c r="P47" s="40"/>
    </row>
    <row r="48" spans="1:16" ht="24.75" customHeight="1" x14ac:dyDescent="0.25">
      <c r="A48" s="43"/>
      <c r="B48" s="36"/>
      <c r="C48" s="37"/>
      <c r="D48" s="37"/>
      <c r="E48" s="37"/>
      <c r="F48" s="37"/>
      <c r="G48" s="38"/>
      <c r="H48" s="39" t="s">
        <v>214</v>
      </c>
      <c r="I48" s="44">
        <v>20000</v>
      </c>
      <c r="J48" s="44">
        <v>0</v>
      </c>
      <c r="K48" s="44">
        <v>0</v>
      </c>
      <c r="L48" s="44">
        <v>0</v>
      </c>
      <c r="M48" s="44">
        <f t="shared" si="8"/>
        <v>20000</v>
      </c>
      <c r="N48" s="44">
        <f t="shared" si="10"/>
        <v>25000</v>
      </c>
      <c r="O48" s="44">
        <f t="shared" si="9"/>
        <v>20000</v>
      </c>
      <c r="P48" s="40"/>
    </row>
    <row r="49" spans="1:16" ht="24.75" customHeight="1" x14ac:dyDescent="0.25">
      <c r="A49" s="45"/>
      <c r="B49" s="36"/>
      <c r="C49" s="36"/>
      <c r="D49" s="36"/>
      <c r="E49" s="36"/>
      <c r="F49" s="36"/>
      <c r="G49" s="36"/>
      <c r="H49" s="46" t="s">
        <v>326</v>
      </c>
      <c r="I49" s="47">
        <v>47000</v>
      </c>
      <c r="J49" s="47">
        <v>0</v>
      </c>
      <c r="K49" s="44">
        <v>0</v>
      </c>
      <c r="L49" s="44">
        <v>0</v>
      </c>
      <c r="M49" s="44">
        <f t="shared" si="8"/>
        <v>47000</v>
      </c>
      <c r="N49" s="44">
        <f t="shared" si="10"/>
        <v>58750</v>
      </c>
      <c r="O49" s="44">
        <f t="shared" si="9"/>
        <v>47000</v>
      </c>
      <c r="P49" s="48"/>
    </row>
    <row r="50" spans="1:16" ht="24.75" customHeight="1" x14ac:dyDescent="0.25">
      <c r="A50" s="43"/>
      <c r="B50" s="36"/>
      <c r="C50" s="37"/>
      <c r="D50" s="37"/>
      <c r="E50" s="37"/>
      <c r="F50" s="37"/>
      <c r="G50" s="38"/>
      <c r="H50" s="39" t="s">
        <v>327</v>
      </c>
      <c r="I50" s="44">
        <v>132000</v>
      </c>
      <c r="J50" s="44">
        <v>0</v>
      </c>
      <c r="K50" s="44">
        <v>0</v>
      </c>
      <c r="L50" s="44">
        <v>0</v>
      </c>
      <c r="M50" s="44">
        <f t="shared" si="8"/>
        <v>132000</v>
      </c>
      <c r="N50" s="44">
        <f>M50*1.25</f>
        <v>165000</v>
      </c>
      <c r="O50" s="44">
        <f t="shared" si="9"/>
        <v>132000</v>
      </c>
      <c r="P50" s="40"/>
    </row>
    <row r="51" spans="1:16" ht="24.75" customHeight="1" x14ac:dyDescent="0.25">
      <c r="A51" s="41" t="s">
        <v>407</v>
      </c>
      <c r="B51" s="10" t="s">
        <v>225</v>
      </c>
      <c r="C51" s="11" t="s">
        <v>12</v>
      </c>
      <c r="D51" s="11"/>
      <c r="E51" s="11"/>
      <c r="F51" s="11"/>
      <c r="G51" s="12"/>
      <c r="H51" s="13" t="s">
        <v>408</v>
      </c>
      <c r="I51" s="14">
        <v>0</v>
      </c>
      <c r="J51" s="14">
        <v>0</v>
      </c>
      <c r="K51" s="14">
        <v>70000</v>
      </c>
      <c r="L51" s="14">
        <v>0</v>
      </c>
      <c r="M51" s="14">
        <f t="shared" si="8"/>
        <v>70000</v>
      </c>
      <c r="N51" s="14">
        <f>M51*1.25</f>
        <v>87500</v>
      </c>
      <c r="O51" s="14">
        <v>70000</v>
      </c>
      <c r="P51" s="15" t="s">
        <v>13</v>
      </c>
    </row>
    <row r="52" spans="1:16" ht="27.75" customHeight="1" x14ac:dyDescent="0.25">
      <c r="A52" s="41" t="s">
        <v>374</v>
      </c>
      <c r="B52" s="10" t="s">
        <v>226</v>
      </c>
      <c r="C52" s="11" t="s">
        <v>12</v>
      </c>
      <c r="D52" s="11"/>
      <c r="E52" s="11"/>
      <c r="F52" s="11"/>
      <c r="G52" s="12">
        <v>3222104</v>
      </c>
      <c r="H52" s="13" t="s">
        <v>280</v>
      </c>
      <c r="I52" s="14">
        <f>I53+I54</f>
        <v>170000</v>
      </c>
      <c r="J52" s="14">
        <v>0</v>
      </c>
      <c r="K52" s="14">
        <f>K53+K54</f>
        <v>0</v>
      </c>
      <c r="L52" s="14">
        <v>0</v>
      </c>
      <c r="M52" s="14">
        <f>M53+M54</f>
        <v>170000</v>
      </c>
      <c r="N52" s="14">
        <f t="shared" ref="N52:O52" si="11">N53+N54</f>
        <v>212500</v>
      </c>
      <c r="O52" s="14">
        <f t="shared" si="11"/>
        <v>212500</v>
      </c>
      <c r="P52" s="15" t="s">
        <v>13</v>
      </c>
    </row>
    <row r="53" spans="1:16" ht="24.75" customHeight="1" x14ac:dyDescent="0.25">
      <c r="A53" s="76"/>
      <c r="B53" s="33"/>
      <c r="C53" s="22"/>
      <c r="D53" s="22"/>
      <c r="E53" s="22"/>
      <c r="F53" s="22"/>
      <c r="G53" s="23"/>
      <c r="H53" s="24" t="s">
        <v>281</v>
      </c>
      <c r="I53" s="25">
        <v>135000</v>
      </c>
      <c r="J53" s="25">
        <v>0</v>
      </c>
      <c r="K53" s="25">
        <v>-2000</v>
      </c>
      <c r="L53" s="25">
        <v>0</v>
      </c>
      <c r="M53" s="44">
        <f>I53+K53</f>
        <v>133000</v>
      </c>
      <c r="N53" s="25">
        <f>M53*1.25</f>
        <v>166250</v>
      </c>
      <c r="O53" s="25">
        <f>N53</f>
        <v>166250</v>
      </c>
      <c r="P53" s="77"/>
    </row>
    <row r="54" spans="1:16" ht="24.95" customHeight="1" x14ac:dyDescent="0.25">
      <c r="A54" s="43"/>
      <c r="B54" s="36"/>
      <c r="C54" s="37"/>
      <c r="D54" s="37"/>
      <c r="E54" s="37"/>
      <c r="F54" s="37"/>
      <c r="G54" s="38"/>
      <c r="H54" s="39" t="s">
        <v>282</v>
      </c>
      <c r="I54" s="25">
        <v>35000</v>
      </c>
      <c r="J54" s="25">
        <v>0</v>
      </c>
      <c r="K54" s="25">
        <v>2000</v>
      </c>
      <c r="L54" s="25">
        <v>0</v>
      </c>
      <c r="M54" s="44">
        <f>I54+K54</f>
        <v>37000</v>
      </c>
      <c r="N54" s="25">
        <f>M54*1.25</f>
        <v>46250</v>
      </c>
      <c r="O54" s="25">
        <f>N54</f>
        <v>46250</v>
      </c>
      <c r="P54" s="40"/>
    </row>
    <row r="55" spans="1:16" ht="30.75" customHeight="1" x14ac:dyDescent="0.25">
      <c r="A55" s="41" t="s">
        <v>412</v>
      </c>
      <c r="B55" s="10" t="s">
        <v>227</v>
      </c>
      <c r="C55" s="11" t="s">
        <v>14</v>
      </c>
      <c r="D55" s="11" t="s">
        <v>15</v>
      </c>
      <c r="E55" s="35" t="s">
        <v>306</v>
      </c>
      <c r="F55" s="11" t="s">
        <v>16</v>
      </c>
      <c r="G55" s="12">
        <v>3222105</v>
      </c>
      <c r="H55" s="13" t="s">
        <v>54</v>
      </c>
      <c r="I55" s="14">
        <f>SUM(I56:I66)</f>
        <v>851000</v>
      </c>
      <c r="J55" s="14">
        <v>0</v>
      </c>
      <c r="K55" s="14">
        <f>SUM(K56:K66)</f>
        <v>0</v>
      </c>
      <c r="L55" s="14">
        <f>L56+L57+L58+L59+L60+L61+L62+L63+L64+L65+L66</f>
        <v>0</v>
      </c>
      <c r="M55" s="14">
        <f>SUM(M56:M66)</f>
        <v>851000</v>
      </c>
      <c r="N55" s="14">
        <f t="shared" ref="N55:O55" si="12">SUM(N56:N66)</f>
        <v>1063750</v>
      </c>
      <c r="O55" s="14">
        <f t="shared" si="12"/>
        <v>1063750</v>
      </c>
      <c r="P55" s="15" t="s">
        <v>13</v>
      </c>
    </row>
    <row r="56" spans="1:16" ht="24.95" customHeight="1" x14ac:dyDescent="0.25">
      <c r="A56" s="43"/>
      <c r="B56" s="36"/>
      <c r="C56" s="37"/>
      <c r="D56" s="37"/>
      <c r="E56" s="37"/>
      <c r="F56" s="37"/>
      <c r="G56" s="38"/>
      <c r="H56" s="39" t="s">
        <v>55</v>
      </c>
      <c r="I56" s="44">
        <v>70000</v>
      </c>
      <c r="J56" s="44">
        <v>0</v>
      </c>
      <c r="K56" s="44">
        <v>0</v>
      </c>
      <c r="L56" s="44">
        <v>-7000</v>
      </c>
      <c r="M56" s="44">
        <f>L56+K56+I56</f>
        <v>63000</v>
      </c>
      <c r="N56" s="30">
        <f>M56*1.25</f>
        <v>78750</v>
      </c>
      <c r="O56" s="44">
        <f>N56</f>
        <v>78750</v>
      </c>
      <c r="P56" s="40"/>
    </row>
    <row r="57" spans="1:16" ht="24.95" customHeight="1" x14ac:dyDescent="0.25">
      <c r="A57" s="43"/>
      <c r="B57" s="36"/>
      <c r="C57" s="37"/>
      <c r="D57" s="37"/>
      <c r="E57" s="37"/>
      <c r="F57" s="37"/>
      <c r="G57" s="38"/>
      <c r="H57" s="39" t="s">
        <v>56</v>
      </c>
      <c r="I57" s="44">
        <v>130000</v>
      </c>
      <c r="J57" s="44">
        <v>0</v>
      </c>
      <c r="K57" s="44">
        <v>0</v>
      </c>
      <c r="L57" s="44">
        <v>0</v>
      </c>
      <c r="M57" s="44">
        <f t="shared" ref="M57:M66" si="13">L57+K57+I57</f>
        <v>130000</v>
      </c>
      <c r="N57" s="30">
        <f t="shared" ref="N57:N66" si="14">M57*1.25</f>
        <v>162500</v>
      </c>
      <c r="O57" s="44">
        <f t="shared" ref="O57:O66" si="15">N57</f>
        <v>162500</v>
      </c>
      <c r="P57" s="40"/>
    </row>
    <row r="58" spans="1:16" ht="24.95" customHeight="1" x14ac:dyDescent="0.25">
      <c r="A58" s="43"/>
      <c r="B58" s="36"/>
      <c r="C58" s="37"/>
      <c r="D58" s="37"/>
      <c r="E58" s="37"/>
      <c r="F58" s="37"/>
      <c r="G58" s="38"/>
      <c r="H58" s="39" t="s">
        <v>57</v>
      </c>
      <c r="I58" s="44">
        <v>25000</v>
      </c>
      <c r="J58" s="44">
        <v>0</v>
      </c>
      <c r="K58" s="44">
        <v>0</v>
      </c>
      <c r="L58" s="44">
        <v>-3000</v>
      </c>
      <c r="M58" s="44">
        <f t="shared" si="13"/>
        <v>22000</v>
      </c>
      <c r="N58" s="30">
        <f t="shared" si="14"/>
        <v>27500</v>
      </c>
      <c r="O58" s="44">
        <f t="shared" si="15"/>
        <v>27500</v>
      </c>
      <c r="P58" s="40"/>
    </row>
    <row r="59" spans="1:16" ht="24.95" customHeight="1" x14ac:dyDescent="0.25">
      <c r="A59" s="43"/>
      <c r="B59" s="36"/>
      <c r="C59" s="37"/>
      <c r="D59" s="37"/>
      <c r="E59" s="37"/>
      <c r="F59" s="37"/>
      <c r="G59" s="38"/>
      <c r="H59" s="39" t="s">
        <v>58</v>
      </c>
      <c r="I59" s="44">
        <v>26000</v>
      </c>
      <c r="J59" s="44">
        <v>0</v>
      </c>
      <c r="K59" s="44">
        <v>0</v>
      </c>
      <c r="L59" s="44">
        <v>1000</v>
      </c>
      <c r="M59" s="44">
        <f t="shared" si="13"/>
        <v>27000</v>
      </c>
      <c r="N59" s="30">
        <f t="shared" si="14"/>
        <v>33750</v>
      </c>
      <c r="O59" s="44">
        <f t="shared" si="15"/>
        <v>33750</v>
      </c>
      <c r="P59" s="40"/>
    </row>
    <row r="60" spans="1:16" ht="24.75" customHeight="1" x14ac:dyDescent="0.25">
      <c r="A60" s="43"/>
      <c r="B60" s="36"/>
      <c r="C60" s="37"/>
      <c r="D60" s="37"/>
      <c r="E60" s="37"/>
      <c r="F60" s="37"/>
      <c r="G60" s="38"/>
      <c r="H60" s="39" t="s">
        <v>59</v>
      </c>
      <c r="I60" s="44">
        <v>30000</v>
      </c>
      <c r="J60" s="44">
        <v>0</v>
      </c>
      <c r="K60" s="44">
        <v>0</v>
      </c>
      <c r="L60" s="44">
        <v>3000</v>
      </c>
      <c r="M60" s="44">
        <f t="shared" si="13"/>
        <v>33000</v>
      </c>
      <c r="N60" s="30">
        <f t="shared" si="14"/>
        <v>41250</v>
      </c>
      <c r="O60" s="44">
        <f t="shared" si="15"/>
        <v>41250</v>
      </c>
      <c r="P60" s="40"/>
    </row>
    <row r="61" spans="1:16" ht="24.95" customHeight="1" x14ac:dyDescent="0.25">
      <c r="A61" s="43"/>
      <c r="B61" s="36"/>
      <c r="C61" s="37"/>
      <c r="D61" s="37"/>
      <c r="E61" s="37"/>
      <c r="F61" s="37"/>
      <c r="G61" s="38"/>
      <c r="H61" s="39" t="s">
        <v>60</v>
      </c>
      <c r="I61" s="44">
        <v>70000</v>
      </c>
      <c r="J61" s="139">
        <v>0</v>
      </c>
      <c r="K61" s="44">
        <v>0</v>
      </c>
      <c r="L61" s="44">
        <v>-2000</v>
      </c>
      <c r="M61" s="44">
        <f t="shared" si="13"/>
        <v>68000</v>
      </c>
      <c r="N61" s="30">
        <f t="shared" si="14"/>
        <v>85000</v>
      </c>
      <c r="O61" s="44">
        <f t="shared" si="15"/>
        <v>85000</v>
      </c>
      <c r="P61" s="40"/>
    </row>
    <row r="62" spans="1:16" ht="24.95" customHeight="1" x14ac:dyDescent="0.25">
      <c r="A62" s="43"/>
      <c r="B62" s="36"/>
      <c r="C62" s="37"/>
      <c r="D62" s="37"/>
      <c r="E62" s="37"/>
      <c r="F62" s="37"/>
      <c r="G62" s="38"/>
      <c r="H62" s="39" t="s">
        <v>61</v>
      </c>
      <c r="I62" s="44">
        <v>60000</v>
      </c>
      <c r="J62" s="44">
        <v>0</v>
      </c>
      <c r="K62" s="44">
        <v>0</v>
      </c>
      <c r="L62" s="44">
        <v>8000</v>
      </c>
      <c r="M62" s="44">
        <f t="shared" si="13"/>
        <v>68000</v>
      </c>
      <c r="N62" s="30">
        <f t="shared" si="14"/>
        <v>85000</v>
      </c>
      <c r="O62" s="44">
        <f t="shared" si="15"/>
        <v>85000</v>
      </c>
      <c r="P62" s="40"/>
    </row>
    <row r="63" spans="1:16" ht="24.95" customHeight="1" x14ac:dyDescent="0.25">
      <c r="A63" s="43"/>
      <c r="B63" s="36"/>
      <c r="C63" s="37"/>
      <c r="D63" s="37"/>
      <c r="E63" s="37"/>
      <c r="F63" s="37"/>
      <c r="G63" s="38"/>
      <c r="H63" s="39" t="s">
        <v>62</v>
      </c>
      <c r="I63" s="44">
        <v>38000</v>
      </c>
      <c r="J63" s="44">
        <v>0</v>
      </c>
      <c r="K63" s="44">
        <v>0</v>
      </c>
      <c r="L63" s="44">
        <v>0</v>
      </c>
      <c r="M63" s="44">
        <f t="shared" si="13"/>
        <v>38000</v>
      </c>
      <c r="N63" s="30">
        <f t="shared" si="14"/>
        <v>47500</v>
      </c>
      <c r="O63" s="44">
        <f t="shared" si="15"/>
        <v>47500</v>
      </c>
      <c r="P63" s="40"/>
    </row>
    <row r="64" spans="1:16" ht="24.95" customHeight="1" x14ac:dyDescent="0.25">
      <c r="A64" s="43"/>
      <c r="B64" s="36"/>
      <c r="C64" s="37"/>
      <c r="D64" s="37"/>
      <c r="E64" s="37"/>
      <c r="F64" s="37"/>
      <c r="G64" s="38"/>
      <c r="H64" s="39" t="s">
        <v>63</v>
      </c>
      <c r="I64" s="44">
        <v>37000</v>
      </c>
      <c r="J64" s="44">
        <v>0</v>
      </c>
      <c r="K64" s="44">
        <v>0</v>
      </c>
      <c r="L64" s="44">
        <v>0</v>
      </c>
      <c r="M64" s="44">
        <f t="shared" si="13"/>
        <v>37000</v>
      </c>
      <c r="N64" s="30">
        <f t="shared" si="14"/>
        <v>46250</v>
      </c>
      <c r="O64" s="44">
        <f t="shared" si="15"/>
        <v>46250</v>
      </c>
      <c r="P64" s="40"/>
    </row>
    <row r="65" spans="1:16" ht="24.95" customHeight="1" x14ac:dyDescent="0.25">
      <c r="A65" s="43"/>
      <c r="B65" s="36"/>
      <c r="C65" s="37"/>
      <c r="D65" s="37"/>
      <c r="E65" s="37"/>
      <c r="F65" s="37"/>
      <c r="G65" s="38"/>
      <c r="H65" s="39" t="s">
        <v>228</v>
      </c>
      <c r="I65" s="44">
        <v>310000</v>
      </c>
      <c r="J65" s="44">
        <v>0</v>
      </c>
      <c r="K65" s="44">
        <v>0</v>
      </c>
      <c r="L65" s="44">
        <v>0</v>
      </c>
      <c r="M65" s="44">
        <f t="shared" si="13"/>
        <v>310000</v>
      </c>
      <c r="N65" s="30">
        <f t="shared" si="14"/>
        <v>387500</v>
      </c>
      <c r="O65" s="44">
        <f t="shared" si="15"/>
        <v>387500</v>
      </c>
      <c r="P65" s="40"/>
    </row>
    <row r="66" spans="1:16" ht="24.95" customHeight="1" x14ac:dyDescent="0.25">
      <c r="A66" s="43"/>
      <c r="B66" s="36"/>
      <c r="C66" s="37"/>
      <c r="D66" s="37"/>
      <c r="E66" s="37"/>
      <c r="F66" s="37"/>
      <c r="G66" s="38"/>
      <c r="H66" s="39" t="s">
        <v>262</v>
      </c>
      <c r="I66" s="44">
        <v>55000</v>
      </c>
      <c r="J66" s="44">
        <v>0</v>
      </c>
      <c r="K66" s="44">
        <v>0</v>
      </c>
      <c r="L66" s="44">
        <v>0</v>
      </c>
      <c r="M66" s="44">
        <f t="shared" si="13"/>
        <v>55000</v>
      </c>
      <c r="N66" s="30">
        <f t="shared" si="14"/>
        <v>68750</v>
      </c>
      <c r="O66" s="44">
        <f t="shared" si="15"/>
        <v>68750</v>
      </c>
      <c r="P66" s="40"/>
    </row>
    <row r="67" spans="1:16" ht="48" x14ac:dyDescent="0.25">
      <c r="A67" s="41"/>
      <c r="B67" s="10" t="s">
        <v>226</v>
      </c>
      <c r="C67" s="11" t="s">
        <v>14</v>
      </c>
      <c r="D67" s="11" t="s">
        <v>15</v>
      </c>
      <c r="E67" s="35" t="s">
        <v>303</v>
      </c>
      <c r="F67" s="11" t="s">
        <v>16</v>
      </c>
      <c r="G67" s="12">
        <v>3222105</v>
      </c>
      <c r="H67" s="152" t="s">
        <v>64</v>
      </c>
      <c r="I67" s="153">
        <f>SUM(I68:I74)</f>
        <v>825000</v>
      </c>
      <c r="J67" s="153">
        <v>0</v>
      </c>
      <c r="K67" s="153">
        <f>SUM(K68:K74)</f>
        <v>0</v>
      </c>
      <c r="L67" s="153">
        <f>L68+L69+L70+L71+L72+L73+L74</f>
        <v>-70000</v>
      </c>
      <c r="M67" s="153">
        <f>SUM(M68:M74)</f>
        <v>755000</v>
      </c>
      <c r="N67" s="14">
        <f>SUM(N68:N74)</f>
        <v>943750</v>
      </c>
      <c r="O67" s="147">
        <v>943750</v>
      </c>
      <c r="P67" s="15" t="s">
        <v>13</v>
      </c>
    </row>
    <row r="68" spans="1:16" ht="24.95" customHeight="1" x14ac:dyDescent="0.25">
      <c r="A68" s="43"/>
      <c r="B68" s="36"/>
      <c r="C68" s="37"/>
      <c r="D68" s="37"/>
      <c r="E68" s="37"/>
      <c r="F68" s="37"/>
      <c r="G68" s="38"/>
      <c r="H68" s="39" t="s">
        <v>65</v>
      </c>
      <c r="I68" s="44">
        <v>200000</v>
      </c>
      <c r="J68" s="44">
        <v>0</v>
      </c>
      <c r="K68" s="44">
        <v>0</v>
      </c>
      <c r="L68" s="44">
        <v>0</v>
      </c>
      <c r="M68" s="44">
        <f t="shared" ref="M68:M73" si="16">I68+K68</f>
        <v>200000</v>
      </c>
      <c r="N68" s="44">
        <f>M68*1.25</f>
        <v>250000</v>
      </c>
      <c r="O68" s="44">
        <f>N68</f>
        <v>250000</v>
      </c>
      <c r="P68" s="40"/>
    </row>
    <row r="69" spans="1:16" ht="24.95" customHeight="1" x14ac:dyDescent="0.25">
      <c r="A69" s="43"/>
      <c r="B69" s="36"/>
      <c r="C69" s="37"/>
      <c r="D69" s="37"/>
      <c r="E69" s="37"/>
      <c r="F69" s="37"/>
      <c r="G69" s="38"/>
      <c r="H69" s="39" t="s">
        <v>66</v>
      </c>
      <c r="I69" s="44">
        <v>293000</v>
      </c>
      <c r="J69" s="44">
        <v>0</v>
      </c>
      <c r="K69" s="44">
        <v>0</v>
      </c>
      <c r="L69" s="44">
        <v>0</v>
      </c>
      <c r="M69" s="44">
        <f t="shared" si="16"/>
        <v>293000</v>
      </c>
      <c r="N69" s="44">
        <f t="shared" ref="N69:N75" si="17">M69*1.25</f>
        <v>366250</v>
      </c>
      <c r="O69" s="44">
        <f t="shared" ref="O69:O75" si="18">N69</f>
        <v>366250</v>
      </c>
      <c r="P69" s="40"/>
    </row>
    <row r="70" spans="1:16" ht="24.95" customHeight="1" x14ac:dyDescent="0.25">
      <c r="A70" s="43"/>
      <c r="B70" s="36"/>
      <c r="C70" s="37"/>
      <c r="D70" s="37"/>
      <c r="E70" s="37"/>
      <c r="F70" s="37"/>
      <c r="G70" s="38"/>
      <c r="H70" s="39" t="s">
        <v>67</v>
      </c>
      <c r="I70" s="44">
        <v>40000</v>
      </c>
      <c r="J70" s="44">
        <v>0</v>
      </c>
      <c r="K70" s="44">
        <v>0</v>
      </c>
      <c r="L70" s="44">
        <v>0</v>
      </c>
      <c r="M70" s="44">
        <f t="shared" si="16"/>
        <v>40000</v>
      </c>
      <c r="N70" s="44">
        <f t="shared" si="17"/>
        <v>50000</v>
      </c>
      <c r="O70" s="44">
        <f t="shared" si="18"/>
        <v>50000</v>
      </c>
      <c r="P70" s="40"/>
    </row>
    <row r="71" spans="1:16" ht="24.95" customHeight="1" x14ac:dyDescent="0.25">
      <c r="A71" s="43"/>
      <c r="B71" s="36"/>
      <c r="C71" s="37"/>
      <c r="D71" s="37"/>
      <c r="E71" s="37"/>
      <c r="F71" s="37"/>
      <c r="G71" s="38"/>
      <c r="H71" s="78" t="s">
        <v>68</v>
      </c>
      <c r="I71" s="44">
        <v>67000</v>
      </c>
      <c r="J71" s="44">
        <v>0</v>
      </c>
      <c r="K71" s="44">
        <v>0</v>
      </c>
      <c r="L71" s="44">
        <v>0</v>
      </c>
      <c r="M71" s="44">
        <f t="shared" si="16"/>
        <v>67000</v>
      </c>
      <c r="N71" s="44">
        <f t="shared" si="17"/>
        <v>83750</v>
      </c>
      <c r="O71" s="44">
        <f t="shared" si="18"/>
        <v>83750</v>
      </c>
      <c r="P71" s="40"/>
    </row>
    <row r="72" spans="1:16" ht="24.95" customHeight="1" x14ac:dyDescent="0.25">
      <c r="A72" s="43"/>
      <c r="B72" s="36"/>
      <c r="C72" s="37"/>
      <c r="D72" s="37"/>
      <c r="E72" s="37"/>
      <c r="F72" s="37"/>
      <c r="G72" s="38"/>
      <c r="H72" s="39" t="s">
        <v>69</v>
      </c>
      <c r="I72" s="44">
        <v>75000</v>
      </c>
      <c r="J72" s="44">
        <v>0</v>
      </c>
      <c r="K72" s="44">
        <v>0</v>
      </c>
      <c r="L72" s="44">
        <v>0</v>
      </c>
      <c r="M72" s="44">
        <f t="shared" si="16"/>
        <v>75000</v>
      </c>
      <c r="N72" s="44">
        <f t="shared" si="17"/>
        <v>93750</v>
      </c>
      <c r="O72" s="44">
        <v>93750</v>
      </c>
      <c r="P72" s="40"/>
    </row>
    <row r="73" spans="1:16" ht="24.95" customHeight="1" x14ac:dyDescent="0.25">
      <c r="A73" s="43"/>
      <c r="B73" s="36"/>
      <c r="C73" s="37"/>
      <c r="D73" s="37"/>
      <c r="E73" s="37"/>
      <c r="F73" s="37"/>
      <c r="G73" s="38"/>
      <c r="H73" s="39" t="s">
        <v>283</v>
      </c>
      <c r="I73" s="44">
        <v>30000</v>
      </c>
      <c r="J73" s="44">
        <v>0</v>
      </c>
      <c r="K73" s="44">
        <v>0</v>
      </c>
      <c r="L73" s="44">
        <v>0</v>
      </c>
      <c r="M73" s="44">
        <f t="shared" si="16"/>
        <v>30000</v>
      </c>
      <c r="N73" s="44">
        <f t="shared" si="17"/>
        <v>37500</v>
      </c>
      <c r="O73" s="44">
        <f t="shared" si="18"/>
        <v>37500</v>
      </c>
      <c r="P73" s="40"/>
    </row>
    <row r="74" spans="1:16" ht="24.95" customHeight="1" x14ac:dyDescent="0.25">
      <c r="A74" s="43"/>
      <c r="B74" s="36"/>
      <c r="C74" s="37"/>
      <c r="D74" s="37"/>
      <c r="E74" s="37"/>
      <c r="F74" s="37"/>
      <c r="G74" s="38"/>
      <c r="H74" s="24" t="s">
        <v>286</v>
      </c>
      <c r="I74" s="25">
        <v>120000</v>
      </c>
      <c r="J74" s="25">
        <v>0</v>
      </c>
      <c r="K74" s="44">
        <v>0</v>
      </c>
      <c r="L74" s="44">
        <v>-70000</v>
      </c>
      <c r="M74" s="44">
        <f>L74+K74+I74</f>
        <v>50000</v>
      </c>
      <c r="N74" s="44">
        <f t="shared" si="17"/>
        <v>62500</v>
      </c>
      <c r="O74" s="79">
        <f t="shared" si="18"/>
        <v>62500</v>
      </c>
      <c r="P74" s="114"/>
    </row>
    <row r="75" spans="1:16" ht="30.75" customHeight="1" x14ac:dyDescent="0.25">
      <c r="A75" s="41" t="s">
        <v>388</v>
      </c>
      <c r="B75" s="10" t="s">
        <v>233</v>
      </c>
      <c r="C75" s="11" t="s">
        <v>12</v>
      </c>
      <c r="D75" s="11"/>
      <c r="E75" s="42"/>
      <c r="F75" s="11"/>
      <c r="G75" s="12">
        <v>3222105</v>
      </c>
      <c r="H75" s="13" t="s">
        <v>389</v>
      </c>
      <c r="I75" s="14">
        <v>0</v>
      </c>
      <c r="J75" s="14">
        <v>70000</v>
      </c>
      <c r="K75" s="14">
        <v>0</v>
      </c>
      <c r="L75" s="14">
        <v>0</v>
      </c>
      <c r="M75" s="14">
        <f>J75</f>
        <v>70000</v>
      </c>
      <c r="N75" s="14">
        <f t="shared" si="17"/>
        <v>87500</v>
      </c>
      <c r="O75" s="14">
        <f t="shared" si="18"/>
        <v>87500</v>
      </c>
      <c r="P75" s="15" t="s">
        <v>13</v>
      </c>
    </row>
    <row r="76" spans="1:16" s="5" customFormat="1" ht="34.5" customHeight="1" x14ac:dyDescent="0.25">
      <c r="A76" s="41" t="s">
        <v>465</v>
      </c>
      <c r="B76" s="10" t="s">
        <v>229</v>
      </c>
      <c r="C76" s="11" t="s">
        <v>14</v>
      </c>
      <c r="D76" s="11" t="s">
        <v>15</v>
      </c>
      <c r="E76" s="42" t="s">
        <v>464</v>
      </c>
      <c r="F76" s="11" t="s">
        <v>16</v>
      </c>
      <c r="G76" s="12">
        <v>3222106</v>
      </c>
      <c r="H76" s="152" t="s">
        <v>70</v>
      </c>
      <c r="I76" s="153">
        <f>SUM(I77:I88)</f>
        <v>918000</v>
      </c>
      <c r="J76" s="153">
        <v>0</v>
      </c>
      <c r="K76" s="153">
        <f t="shared" ref="K76:M76" si="19">SUM(K77:K88)</f>
        <v>0</v>
      </c>
      <c r="L76" s="153">
        <f>L77+L79+L78+L80+L81+L82+L83+L84+L85+L86+L87+L88</f>
        <v>157000</v>
      </c>
      <c r="M76" s="153">
        <f t="shared" si="19"/>
        <v>1075000</v>
      </c>
      <c r="N76" s="153">
        <f>SUM(N77:N88)</f>
        <v>1343750</v>
      </c>
      <c r="O76" s="153">
        <f t="shared" ref="O76" si="20">SUM(O77:O88)</f>
        <v>1328750</v>
      </c>
      <c r="P76" s="15" t="s">
        <v>13</v>
      </c>
    </row>
    <row r="77" spans="1:16" ht="24.95" customHeight="1" x14ac:dyDescent="0.25">
      <c r="A77" s="43"/>
      <c r="B77" s="36"/>
      <c r="C77" s="37"/>
      <c r="D77" s="37"/>
      <c r="E77" s="37"/>
      <c r="F77" s="37"/>
      <c r="G77" s="38"/>
      <c r="H77" s="39" t="s">
        <v>71</v>
      </c>
      <c r="I77" s="44">
        <v>311000</v>
      </c>
      <c r="J77" s="44">
        <v>0</v>
      </c>
      <c r="K77" s="44">
        <v>0</v>
      </c>
      <c r="L77" s="44">
        <v>39000</v>
      </c>
      <c r="M77" s="44">
        <f>L77+K77+I77</f>
        <v>350000</v>
      </c>
      <c r="N77" s="44">
        <f>M77*1.25</f>
        <v>437500</v>
      </c>
      <c r="O77" s="44">
        <f>N77</f>
        <v>437500</v>
      </c>
      <c r="P77" s="40"/>
    </row>
    <row r="78" spans="1:16" ht="24.95" customHeight="1" x14ac:dyDescent="0.25">
      <c r="A78" s="43"/>
      <c r="B78" s="36"/>
      <c r="C78" s="37"/>
      <c r="D78" s="37"/>
      <c r="E78" s="37"/>
      <c r="F78" s="37"/>
      <c r="G78" s="38"/>
      <c r="H78" s="39" t="s">
        <v>72</v>
      </c>
      <c r="I78" s="44">
        <v>115000</v>
      </c>
      <c r="J78" s="44">
        <v>0</v>
      </c>
      <c r="K78" s="44">
        <v>0</v>
      </c>
      <c r="L78" s="44">
        <v>20000</v>
      </c>
      <c r="M78" s="44">
        <f t="shared" ref="M78:M88" si="21">L78+K78+I78</f>
        <v>135000</v>
      </c>
      <c r="N78" s="44">
        <f t="shared" ref="N78:N88" si="22">M78*1.25</f>
        <v>168750</v>
      </c>
      <c r="O78" s="44">
        <f t="shared" ref="O78:O88" si="23">N78</f>
        <v>168750</v>
      </c>
      <c r="P78" s="40"/>
    </row>
    <row r="79" spans="1:16" ht="24.95" customHeight="1" x14ac:dyDescent="0.25">
      <c r="A79" s="43"/>
      <c r="B79" s="36"/>
      <c r="C79" s="37"/>
      <c r="D79" s="37"/>
      <c r="E79" s="37"/>
      <c r="F79" s="37"/>
      <c r="G79" s="38"/>
      <c r="H79" s="39" t="s">
        <v>73</v>
      </c>
      <c r="I79" s="44">
        <v>50000</v>
      </c>
      <c r="J79" s="44">
        <v>0</v>
      </c>
      <c r="K79" s="44">
        <v>0</v>
      </c>
      <c r="L79" s="44">
        <v>5000</v>
      </c>
      <c r="M79" s="44">
        <f t="shared" si="21"/>
        <v>55000</v>
      </c>
      <c r="N79" s="44">
        <f t="shared" si="22"/>
        <v>68750</v>
      </c>
      <c r="O79" s="44">
        <f t="shared" si="23"/>
        <v>68750</v>
      </c>
      <c r="P79" s="40"/>
    </row>
    <row r="80" spans="1:16" ht="24.95" customHeight="1" x14ac:dyDescent="0.25">
      <c r="A80" s="43"/>
      <c r="B80" s="36"/>
      <c r="C80" s="37"/>
      <c r="D80" s="37"/>
      <c r="E80" s="37"/>
      <c r="F80" s="37"/>
      <c r="G80" s="38"/>
      <c r="H80" s="39" t="s">
        <v>74</v>
      </c>
      <c r="I80" s="44">
        <v>10000</v>
      </c>
      <c r="J80" s="44">
        <v>0</v>
      </c>
      <c r="K80" s="44">
        <v>0</v>
      </c>
      <c r="L80" s="44">
        <v>1000</v>
      </c>
      <c r="M80" s="44">
        <f t="shared" si="21"/>
        <v>11000</v>
      </c>
      <c r="N80" s="44">
        <f t="shared" si="22"/>
        <v>13750</v>
      </c>
      <c r="O80" s="44">
        <f>I80</f>
        <v>10000</v>
      </c>
      <c r="P80" s="40"/>
    </row>
    <row r="81" spans="1:16" ht="24.95" customHeight="1" x14ac:dyDescent="0.25">
      <c r="A81" s="43"/>
      <c r="B81" s="36"/>
      <c r="C81" s="37"/>
      <c r="D81" s="37"/>
      <c r="E81" s="37"/>
      <c r="F81" s="37"/>
      <c r="G81" s="38"/>
      <c r="H81" s="39" t="s">
        <v>75</v>
      </c>
      <c r="I81" s="44">
        <v>170000</v>
      </c>
      <c r="J81" s="44">
        <v>0</v>
      </c>
      <c r="K81" s="44">
        <v>0</v>
      </c>
      <c r="L81" s="44">
        <v>5000</v>
      </c>
      <c r="M81" s="44">
        <f t="shared" si="21"/>
        <v>175000</v>
      </c>
      <c r="N81" s="44">
        <f t="shared" si="22"/>
        <v>218750</v>
      </c>
      <c r="O81" s="44">
        <f t="shared" si="23"/>
        <v>218750</v>
      </c>
      <c r="P81" s="40"/>
    </row>
    <row r="82" spans="1:16" ht="24.95" customHeight="1" x14ac:dyDescent="0.25">
      <c r="A82" s="43"/>
      <c r="B82" s="36"/>
      <c r="C82" s="37"/>
      <c r="D82" s="37"/>
      <c r="E82" s="37"/>
      <c r="F82" s="37"/>
      <c r="G82" s="38"/>
      <c r="H82" s="39" t="s">
        <v>76</v>
      </c>
      <c r="I82" s="44">
        <v>18000</v>
      </c>
      <c r="J82" s="44">
        <v>0</v>
      </c>
      <c r="K82" s="44">
        <v>0</v>
      </c>
      <c r="L82" s="44">
        <v>0</v>
      </c>
      <c r="M82" s="44">
        <f t="shared" si="21"/>
        <v>18000</v>
      </c>
      <c r="N82" s="44">
        <f t="shared" si="22"/>
        <v>22500</v>
      </c>
      <c r="O82" s="44">
        <f t="shared" si="23"/>
        <v>22500</v>
      </c>
      <c r="P82" s="40"/>
    </row>
    <row r="83" spans="1:16" ht="24.95" customHeight="1" x14ac:dyDescent="0.25">
      <c r="A83" s="43"/>
      <c r="B83" s="36"/>
      <c r="C83" s="37"/>
      <c r="D83" s="37"/>
      <c r="E83" s="37"/>
      <c r="F83" s="37"/>
      <c r="G83" s="38"/>
      <c r="H83" s="39" t="s">
        <v>77</v>
      </c>
      <c r="I83" s="44">
        <v>19000</v>
      </c>
      <c r="J83" s="44">
        <v>0</v>
      </c>
      <c r="K83" s="44">
        <v>0</v>
      </c>
      <c r="L83" s="44">
        <v>1000</v>
      </c>
      <c r="M83" s="44">
        <f t="shared" si="21"/>
        <v>20000</v>
      </c>
      <c r="N83" s="44">
        <f t="shared" si="22"/>
        <v>25000</v>
      </c>
      <c r="O83" s="44">
        <f t="shared" si="23"/>
        <v>25000</v>
      </c>
      <c r="P83" s="40"/>
    </row>
    <row r="84" spans="1:16" ht="24.95" customHeight="1" x14ac:dyDescent="0.25">
      <c r="A84" s="43"/>
      <c r="B84" s="36"/>
      <c r="C84" s="37"/>
      <c r="D84" s="37"/>
      <c r="E84" s="37"/>
      <c r="F84" s="37"/>
      <c r="G84" s="38"/>
      <c r="H84" s="39" t="s">
        <v>78</v>
      </c>
      <c r="I84" s="44">
        <v>30000</v>
      </c>
      <c r="J84" s="44">
        <v>0</v>
      </c>
      <c r="K84" s="44">
        <v>0</v>
      </c>
      <c r="L84" s="44">
        <v>3000</v>
      </c>
      <c r="M84" s="44">
        <f t="shared" si="21"/>
        <v>33000</v>
      </c>
      <c r="N84" s="44">
        <f t="shared" si="22"/>
        <v>41250</v>
      </c>
      <c r="O84" s="44">
        <f>I84</f>
        <v>30000</v>
      </c>
      <c r="P84" s="40"/>
    </row>
    <row r="85" spans="1:16" ht="24.95" customHeight="1" x14ac:dyDescent="0.25">
      <c r="A85" s="43"/>
      <c r="B85" s="36"/>
      <c r="C85" s="37"/>
      <c r="D85" s="37"/>
      <c r="E85" s="37"/>
      <c r="F85" s="37"/>
      <c r="G85" s="38"/>
      <c r="H85" s="39" t="s">
        <v>79</v>
      </c>
      <c r="I85" s="44">
        <v>16000</v>
      </c>
      <c r="J85" s="44">
        <v>0</v>
      </c>
      <c r="K85" s="44">
        <v>0</v>
      </c>
      <c r="L85" s="44">
        <v>2000</v>
      </c>
      <c r="M85" s="44">
        <f t="shared" si="21"/>
        <v>18000</v>
      </c>
      <c r="N85" s="44">
        <f t="shared" si="22"/>
        <v>22500</v>
      </c>
      <c r="O85" s="44">
        <f t="shared" si="23"/>
        <v>22500</v>
      </c>
      <c r="P85" s="40"/>
    </row>
    <row r="86" spans="1:16" ht="24.95" customHeight="1" x14ac:dyDescent="0.25">
      <c r="A86" s="43"/>
      <c r="B86" s="36"/>
      <c r="C86" s="37"/>
      <c r="D86" s="37"/>
      <c r="E86" s="37"/>
      <c r="F86" s="37"/>
      <c r="G86" s="38"/>
      <c r="H86" s="39" t="s">
        <v>80</v>
      </c>
      <c r="I86" s="44">
        <v>1000</v>
      </c>
      <c r="J86" s="44">
        <v>0</v>
      </c>
      <c r="K86" s="44">
        <v>0</v>
      </c>
      <c r="L86" s="44">
        <v>0</v>
      </c>
      <c r="M86" s="44">
        <f t="shared" si="21"/>
        <v>1000</v>
      </c>
      <c r="N86" s="44">
        <f t="shared" si="22"/>
        <v>1250</v>
      </c>
      <c r="O86" s="44">
        <f t="shared" si="23"/>
        <v>1250</v>
      </c>
      <c r="P86" s="40"/>
    </row>
    <row r="87" spans="1:16" ht="24.95" customHeight="1" x14ac:dyDescent="0.25">
      <c r="A87" s="43"/>
      <c r="B87" s="36"/>
      <c r="C87" s="38"/>
      <c r="D87" s="38"/>
      <c r="E87" s="38"/>
      <c r="F87" s="38"/>
      <c r="G87" s="38"/>
      <c r="H87" s="39" t="s">
        <v>434</v>
      </c>
      <c r="I87" s="44">
        <v>170000</v>
      </c>
      <c r="J87" s="44">
        <v>0</v>
      </c>
      <c r="K87" s="44">
        <v>0</v>
      </c>
      <c r="L87" s="44">
        <v>80000</v>
      </c>
      <c r="M87" s="44">
        <f t="shared" si="21"/>
        <v>250000</v>
      </c>
      <c r="N87" s="44">
        <f t="shared" si="22"/>
        <v>312500</v>
      </c>
      <c r="O87" s="44">
        <f t="shared" si="23"/>
        <v>312500</v>
      </c>
      <c r="P87" s="40"/>
    </row>
    <row r="88" spans="1:16" ht="24.95" customHeight="1" x14ac:dyDescent="0.25">
      <c r="A88" s="43"/>
      <c r="B88" s="36"/>
      <c r="C88" s="38"/>
      <c r="D88" s="38"/>
      <c r="E88" s="38"/>
      <c r="F88" s="38"/>
      <c r="G88" s="38"/>
      <c r="H88" s="39" t="s">
        <v>81</v>
      </c>
      <c r="I88" s="44">
        <v>8000</v>
      </c>
      <c r="J88" s="44">
        <v>0</v>
      </c>
      <c r="K88" s="44">
        <v>0</v>
      </c>
      <c r="L88" s="44">
        <v>1000</v>
      </c>
      <c r="M88" s="44">
        <f t="shared" si="21"/>
        <v>9000</v>
      </c>
      <c r="N88" s="44">
        <f t="shared" si="22"/>
        <v>11250</v>
      </c>
      <c r="O88" s="44">
        <f t="shared" si="23"/>
        <v>11250</v>
      </c>
      <c r="P88" s="114"/>
    </row>
    <row r="89" spans="1:16" ht="24.95" customHeight="1" x14ac:dyDescent="0.25">
      <c r="A89" s="41"/>
      <c r="B89" s="10"/>
      <c r="C89" s="11"/>
      <c r="D89" s="11"/>
      <c r="E89" s="11"/>
      <c r="F89" s="11"/>
      <c r="G89" s="12">
        <v>3222107</v>
      </c>
      <c r="H89" s="13" t="s">
        <v>82</v>
      </c>
      <c r="I89" s="14">
        <v>25000</v>
      </c>
      <c r="J89" s="14">
        <v>0</v>
      </c>
      <c r="K89" s="14">
        <v>0</v>
      </c>
      <c r="L89" s="14">
        <v>0</v>
      </c>
      <c r="M89" s="14">
        <f t="shared" ref="M89:M91" si="24">I89+K89</f>
        <v>25000</v>
      </c>
      <c r="N89" s="14">
        <f>M89*1.25</f>
        <v>31250</v>
      </c>
      <c r="O89" s="14">
        <f>N89</f>
        <v>31250</v>
      </c>
      <c r="P89" s="15"/>
    </row>
    <row r="90" spans="1:16" ht="36" x14ac:dyDescent="0.25">
      <c r="A90" s="41" t="s">
        <v>435</v>
      </c>
      <c r="B90" s="10">
        <v>33141580</v>
      </c>
      <c r="C90" s="11" t="s">
        <v>12</v>
      </c>
      <c r="D90" s="11"/>
      <c r="E90" s="11"/>
      <c r="F90" s="11"/>
      <c r="G90" s="12">
        <v>3222108</v>
      </c>
      <c r="H90" s="13" t="s">
        <v>83</v>
      </c>
      <c r="I90" s="14">
        <v>165000</v>
      </c>
      <c r="J90" s="14">
        <v>0</v>
      </c>
      <c r="K90" s="14">
        <v>0</v>
      </c>
      <c r="L90" s="14">
        <v>0</v>
      </c>
      <c r="M90" s="14">
        <f t="shared" si="24"/>
        <v>165000</v>
      </c>
      <c r="N90" s="14">
        <f>M90*1.25</f>
        <v>206250</v>
      </c>
      <c r="O90" s="14">
        <f>N90</f>
        <v>206250</v>
      </c>
      <c r="P90" s="15" t="s">
        <v>13</v>
      </c>
    </row>
    <row r="91" spans="1:16" ht="36" x14ac:dyDescent="0.25">
      <c r="A91" s="41" t="s">
        <v>413</v>
      </c>
      <c r="B91" s="10">
        <v>33141000</v>
      </c>
      <c r="C91" s="11" t="s">
        <v>14</v>
      </c>
      <c r="D91" s="11" t="s">
        <v>15</v>
      </c>
      <c r="E91" s="35" t="s">
        <v>317</v>
      </c>
      <c r="F91" s="11" t="s">
        <v>16</v>
      </c>
      <c r="G91" s="12">
        <v>3222109</v>
      </c>
      <c r="H91" s="13" t="s">
        <v>84</v>
      </c>
      <c r="I91" s="14">
        <v>210000</v>
      </c>
      <c r="J91" s="14">
        <v>0</v>
      </c>
      <c r="K91" s="14">
        <v>0</v>
      </c>
      <c r="L91" s="14">
        <v>0</v>
      </c>
      <c r="M91" s="14">
        <f t="shared" si="24"/>
        <v>210000</v>
      </c>
      <c r="N91" s="14">
        <f>M91*1.25</f>
        <v>262500</v>
      </c>
      <c r="O91" s="14">
        <f>I91</f>
        <v>210000</v>
      </c>
      <c r="P91" s="15" t="s">
        <v>13</v>
      </c>
    </row>
    <row r="92" spans="1:16" ht="30.75" customHeight="1" x14ac:dyDescent="0.25">
      <c r="A92" s="41" t="s">
        <v>458</v>
      </c>
      <c r="B92" s="10">
        <v>33793000</v>
      </c>
      <c r="C92" s="11" t="s">
        <v>14</v>
      </c>
      <c r="D92" s="11" t="s">
        <v>208</v>
      </c>
      <c r="E92" s="35" t="s">
        <v>303</v>
      </c>
      <c r="F92" s="11" t="s">
        <v>20</v>
      </c>
      <c r="G92" s="12">
        <v>3222110</v>
      </c>
      <c r="H92" s="13" t="s">
        <v>85</v>
      </c>
      <c r="I92" s="14">
        <f>SUM(I93:I95)</f>
        <v>600000</v>
      </c>
      <c r="J92" s="14">
        <v>0</v>
      </c>
      <c r="K92" s="14">
        <f>SUM(K93:K95)</f>
        <v>0</v>
      </c>
      <c r="L92" s="14">
        <v>0</v>
      </c>
      <c r="M92" s="14">
        <f t="shared" ref="M92" si="25">SUM(M93:M95)</f>
        <v>600000</v>
      </c>
      <c r="N92" s="14">
        <f>SUM(N93:N95)</f>
        <v>750000</v>
      </c>
      <c r="O92" s="14">
        <f t="shared" ref="O92" si="26">SUM(O93:O95)</f>
        <v>300000</v>
      </c>
      <c r="P92" s="15" t="s">
        <v>13</v>
      </c>
    </row>
    <row r="93" spans="1:16" ht="24.95" customHeight="1" x14ac:dyDescent="0.25">
      <c r="A93" s="43"/>
      <c r="B93" s="36"/>
      <c r="C93" s="37"/>
      <c r="D93" s="37"/>
      <c r="E93" s="37"/>
      <c r="F93" s="37"/>
      <c r="G93" s="38"/>
      <c r="H93" s="39" t="s">
        <v>86</v>
      </c>
      <c r="I93" s="30">
        <v>50000</v>
      </c>
      <c r="J93" s="30">
        <v>0</v>
      </c>
      <c r="K93" s="44">
        <v>0</v>
      </c>
      <c r="L93" s="44">
        <v>0</v>
      </c>
      <c r="M93" s="44">
        <f>I93+K93</f>
        <v>50000</v>
      </c>
      <c r="N93" s="30">
        <f>M93*1.25</f>
        <v>62500</v>
      </c>
      <c r="O93" s="30">
        <f>I93/2</f>
        <v>25000</v>
      </c>
      <c r="P93" s="40"/>
    </row>
    <row r="94" spans="1:16" ht="24.95" customHeight="1" x14ac:dyDescent="0.25">
      <c r="A94" s="43"/>
      <c r="B94" s="36"/>
      <c r="C94" s="37"/>
      <c r="D94" s="37"/>
      <c r="E94" s="37"/>
      <c r="F94" s="37"/>
      <c r="G94" s="38"/>
      <c r="H94" s="39" t="s">
        <v>87</v>
      </c>
      <c r="I94" s="30">
        <v>40000</v>
      </c>
      <c r="J94" s="30">
        <v>0</v>
      </c>
      <c r="K94" s="44">
        <v>0</v>
      </c>
      <c r="L94" s="44">
        <v>0</v>
      </c>
      <c r="M94" s="44">
        <f>I94+K94</f>
        <v>40000</v>
      </c>
      <c r="N94" s="30">
        <f t="shared" ref="N94:N95" si="27">M94*1.25</f>
        <v>50000</v>
      </c>
      <c r="O94" s="30">
        <f>I94/2</f>
        <v>20000</v>
      </c>
      <c r="P94" s="40"/>
    </row>
    <row r="95" spans="1:16" ht="24.95" customHeight="1" x14ac:dyDescent="0.25">
      <c r="A95" s="43"/>
      <c r="B95" s="36"/>
      <c r="C95" s="37"/>
      <c r="D95" s="37"/>
      <c r="E95" s="37"/>
      <c r="F95" s="37"/>
      <c r="G95" s="38"/>
      <c r="H95" s="39" t="s">
        <v>88</v>
      </c>
      <c r="I95" s="30">
        <f>255000*2</f>
        <v>510000</v>
      </c>
      <c r="J95" s="30">
        <v>0</v>
      </c>
      <c r="K95" s="44">
        <v>0</v>
      </c>
      <c r="L95" s="44">
        <v>0</v>
      </c>
      <c r="M95" s="44">
        <f>I95+K95</f>
        <v>510000</v>
      </c>
      <c r="N95" s="30">
        <f t="shared" si="27"/>
        <v>637500</v>
      </c>
      <c r="O95" s="30">
        <f>I95/2</f>
        <v>255000</v>
      </c>
      <c r="P95" s="40"/>
    </row>
    <row r="96" spans="1:16" ht="48.75" customHeight="1" x14ac:dyDescent="0.25">
      <c r="A96" s="123" t="s">
        <v>460</v>
      </c>
      <c r="B96" s="124" t="s">
        <v>461</v>
      </c>
      <c r="C96" s="125" t="s">
        <v>12</v>
      </c>
      <c r="D96" s="125"/>
      <c r="E96" s="125"/>
      <c r="F96" s="125"/>
      <c r="G96" s="12">
        <v>3222110</v>
      </c>
      <c r="H96" s="152" t="s">
        <v>459</v>
      </c>
      <c r="I96" s="153">
        <v>0</v>
      </c>
      <c r="J96" s="153">
        <v>0</v>
      </c>
      <c r="K96" s="153">
        <v>0</v>
      </c>
      <c r="L96" s="154">
        <v>80324</v>
      </c>
      <c r="M96" s="154">
        <v>80324.2</v>
      </c>
      <c r="N96" s="153">
        <f>M96*1.25</f>
        <v>100405.25</v>
      </c>
      <c r="O96" s="153">
        <v>80324.2</v>
      </c>
      <c r="P96" s="15" t="s">
        <v>13</v>
      </c>
    </row>
    <row r="97" spans="1:16" ht="36" customHeight="1" x14ac:dyDescent="0.25">
      <c r="A97" s="41"/>
      <c r="B97" s="10" t="s">
        <v>230</v>
      </c>
      <c r="C97" s="11" t="s">
        <v>14</v>
      </c>
      <c r="D97" s="11" t="s">
        <v>15</v>
      </c>
      <c r="E97" s="11" t="s">
        <v>306</v>
      </c>
      <c r="F97" s="11" t="s">
        <v>16</v>
      </c>
      <c r="G97" s="12">
        <v>3222111</v>
      </c>
      <c r="H97" s="13" t="s">
        <v>89</v>
      </c>
      <c r="I97" s="14">
        <f>SUM(I98:I102)</f>
        <v>590000</v>
      </c>
      <c r="J97" s="14">
        <v>0</v>
      </c>
      <c r="K97" s="14">
        <f t="shared" ref="K97:M97" si="28">SUM(K98:K102)</f>
        <v>0</v>
      </c>
      <c r="L97" s="14">
        <v>0</v>
      </c>
      <c r="M97" s="14">
        <f t="shared" si="28"/>
        <v>590000</v>
      </c>
      <c r="N97" s="14">
        <f>SUM(N98:N102)</f>
        <v>737500</v>
      </c>
      <c r="O97" s="14">
        <f t="shared" ref="O97" si="29">SUM(O98:O102)</f>
        <v>737500</v>
      </c>
      <c r="P97" s="15" t="s">
        <v>13</v>
      </c>
    </row>
    <row r="98" spans="1:16" ht="24.95" customHeight="1" x14ac:dyDescent="0.25">
      <c r="A98" s="43"/>
      <c r="B98" s="36"/>
      <c r="C98" s="37"/>
      <c r="D98" s="37"/>
      <c r="E98" s="37"/>
      <c r="F98" s="37"/>
      <c r="G98" s="38"/>
      <c r="H98" s="39" t="s">
        <v>90</v>
      </c>
      <c r="I98" s="30">
        <v>105000</v>
      </c>
      <c r="J98" s="30">
        <v>0</v>
      </c>
      <c r="K98" s="44">
        <v>0</v>
      </c>
      <c r="L98" s="44">
        <v>0</v>
      </c>
      <c r="M98" s="44">
        <f t="shared" ref="M98:M104" si="30">I98+K98</f>
        <v>105000</v>
      </c>
      <c r="N98" s="30">
        <f>M98*1.25</f>
        <v>131250</v>
      </c>
      <c r="O98" s="30">
        <f>N98</f>
        <v>131250</v>
      </c>
      <c r="P98" s="40"/>
    </row>
    <row r="99" spans="1:16" ht="36" x14ac:dyDescent="0.25">
      <c r="A99" s="43"/>
      <c r="B99" s="36"/>
      <c r="C99" s="37"/>
      <c r="D99" s="37"/>
      <c r="E99" s="37"/>
      <c r="F99" s="37"/>
      <c r="G99" s="38"/>
      <c r="H99" s="39" t="s">
        <v>294</v>
      </c>
      <c r="I99" s="30">
        <v>190000</v>
      </c>
      <c r="J99" s="30">
        <v>0</v>
      </c>
      <c r="K99" s="44">
        <v>0</v>
      </c>
      <c r="L99" s="44">
        <v>0</v>
      </c>
      <c r="M99" s="44">
        <f t="shared" si="30"/>
        <v>190000</v>
      </c>
      <c r="N99" s="30">
        <f t="shared" ref="N99:N102" si="31">M99*1.25</f>
        <v>237500</v>
      </c>
      <c r="O99" s="30">
        <f t="shared" ref="O99:O102" si="32">N99</f>
        <v>237500</v>
      </c>
      <c r="P99" s="40"/>
    </row>
    <row r="100" spans="1:16" ht="24" x14ac:dyDescent="0.25">
      <c r="A100" s="43"/>
      <c r="B100" s="36"/>
      <c r="C100" s="37"/>
      <c r="D100" s="37"/>
      <c r="E100" s="37"/>
      <c r="F100" s="37"/>
      <c r="G100" s="38"/>
      <c r="H100" s="39" t="s">
        <v>91</v>
      </c>
      <c r="I100" s="30">
        <v>185000</v>
      </c>
      <c r="J100" s="30">
        <v>0</v>
      </c>
      <c r="K100" s="44">
        <v>0</v>
      </c>
      <c r="L100" s="44">
        <v>0</v>
      </c>
      <c r="M100" s="44">
        <f t="shared" si="30"/>
        <v>185000</v>
      </c>
      <c r="N100" s="30">
        <f t="shared" si="31"/>
        <v>231250</v>
      </c>
      <c r="O100" s="30">
        <f t="shared" si="32"/>
        <v>231250</v>
      </c>
      <c r="P100" s="40"/>
    </row>
    <row r="101" spans="1:16" ht="24.95" customHeight="1" x14ac:dyDescent="0.25">
      <c r="A101" s="43"/>
      <c r="B101" s="36"/>
      <c r="C101" s="37"/>
      <c r="D101" s="37"/>
      <c r="E101" s="37"/>
      <c r="F101" s="37"/>
      <c r="G101" s="38"/>
      <c r="H101" s="39" t="s">
        <v>295</v>
      </c>
      <c r="I101" s="30">
        <v>65000</v>
      </c>
      <c r="J101" s="30">
        <v>0</v>
      </c>
      <c r="K101" s="44">
        <v>0</v>
      </c>
      <c r="L101" s="44">
        <v>0</v>
      </c>
      <c r="M101" s="44">
        <f t="shared" si="30"/>
        <v>65000</v>
      </c>
      <c r="N101" s="30">
        <f t="shared" si="31"/>
        <v>81250</v>
      </c>
      <c r="O101" s="30">
        <f t="shared" si="32"/>
        <v>81250</v>
      </c>
      <c r="P101" s="40"/>
    </row>
    <row r="102" spans="1:16" ht="24.95" customHeight="1" x14ac:dyDescent="0.25">
      <c r="A102" s="43"/>
      <c r="B102" s="36"/>
      <c r="C102" s="37"/>
      <c r="D102" s="37"/>
      <c r="E102" s="37"/>
      <c r="F102" s="37"/>
      <c r="G102" s="38"/>
      <c r="H102" s="39" t="s">
        <v>92</v>
      </c>
      <c r="I102" s="30">
        <v>45000</v>
      </c>
      <c r="J102" s="30">
        <v>0</v>
      </c>
      <c r="K102" s="44">
        <v>0</v>
      </c>
      <c r="L102" s="44">
        <v>0</v>
      </c>
      <c r="M102" s="44">
        <f t="shared" si="30"/>
        <v>45000</v>
      </c>
      <c r="N102" s="30">
        <f t="shared" si="31"/>
        <v>56250</v>
      </c>
      <c r="O102" s="30">
        <f t="shared" si="32"/>
        <v>56250</v>
      </c>
      <c r="P102" s="40"/>
    </row>
    <row r="103" spans="1:16" ht="24.95" customHeight="1" x14ac:dyDescent="0.25">
      <c r="A103" s="41"/>
      <c r="B103" s="10"/>
      <c r="C103" s="11"/>
      <c r="D103" s="11"/>
      <c r="E103" s="11"/>
      <c r="F103" s="11"/>
      <c r="G103" s="12">
        <v>3222112</v>
      </c>
      <c r="H103" s="13" t="s">
        <v>93</v>
      </c>
      <c r="I103" s="14">
        <v>85000</v>
      </c>
      <c r="J103" s="14">
        <v>0</v>
      </c>
      <c r="K103" s="14">
        <v>0</v>
      </c>
      <c r="L103" s="14">
        <v>0</v>
      </c>
      <c r="M103" s="14">
        <f t="shared" si="30"/>
        <v>85000</v>
      </c>
      <c r="N103" s="14">
        <f>I103*1.25</f>
        <v>106250</v>
      </c>
      <c r="O103" s="14">
        <f>I103*1.1725</f>
        <v>99662.500000000015</v>
      </c>
      <c r="P103" s="15"/>
    </row>
    <row r="104" spans="1:16" ht="33" customHeight="1" x14ac:dyDescent="0.25">
      <c r="A104" s="41" t="s">
        <v>375</v>
      </c>
      <c r="B104" s="10" t="s">
        <v>231</v>
      </c>
      <c r="C104" s="11" t="s">
        <v>12</v>
      </c>
      <c r="D104" s="11"/>
      <c r="E104" s="11"/>
      <c r="F104" s="11"/>
      <c r="G104" s="12">
        <v>3222120</v>
      </c>
      <c r="H104" s="13" t="s">
        <v>94</v>
      </c>
      <c r="I104" s="14">
        <v>145000</v>
      </c>
      <c r="J104" s="14">
        <v>0</v>
      </c>
      <c r="K104" s="14">
        <v>0</v>
      </c>
      <c r="L104" s="14">
        <v>0</v>
      </c>
      <c r="M104" s="14">
        <f t="shared" si="30"/>
        <v>145000</v>
      </c>
      <c r="N104" s="14">
        <f>I104*1.25</f>
        <v>181250</v>
      </c>
      <c r="O104" s="14">
        <f>I104</f>
        <v>145000</v>
      </c>
      <c r="P104" s="15" t="s">
        <v>13</v>
      </c>
    </row>
    <row r="105" spans="1:16" ht="32.25" customHeight="1" x14ac:dyDescent="0.25">
      <c r="A105" s="123" t="s">
        <v>436</v>
      </c>
      <c r="B105" s="124" t="s">
        <v>232</v>
      </c>
      <c r="C105" s="125" t="s">
        <v>14</v>
      </c>
      <c r="D105" s="125" t="s">
        <v>208</v>
      </c>
      <c r="E105" s="128" t="s">
        <v>437</v>
      </c>
      <c r="F105" s="125" t="s">
        <v>271</v>
      </c>
      <c r="G105" s="155">
        <v>3222133</v>
      </c>
      <c r="H105" s="152" t="s">
        <v>95</v>
      </c>
      <c r="I105" s="153">
        <f>SUM(I106:I111)</f>
        <v>1799000</v>
      </c>
      <c r="J105" s="153">
        <v>0</v>
      </c>
      <c r="K105" s="153">
        <f t="shared" ref="K105:M105" si="33">SUM(K106:K111)</f>
        <v>0</v>
      </c>
      <c r="L105" s="153">
        <f>L106+L107+L108+L109+L110+L111</f>
        <v>1799000</v>
      </c>
      <c r="M105" s="153">
        <f t="shared" si="33"/>
        <v>3598000</v>
      </c>
      <c r="N105" s="153">
        <f t="shared" ref="N105" si="34">SUM(N106:N111)</f>
        <v>4497500</v>
      </c>
      <c r="O105" s="153">
        <f>SUM(O106:O111)</f>
        <v>4497500</v>
      </c>
      <c r="P105" s="15" t="s">
        <v>13</v>
      </c>
    </row>
    <row r="106" spans="1:16" ht="24.95" customHeight="1" x14ac:dyDescent="0.25">
      <c r="A106" s="43"/>
      <c r="B106" s="36"/>
      <c r="C106" s="37"/>
      <c r="D106" s="37"/>
      <c r="E106" s="37"/>
      <c r="F106" s="37"/>
      <c r="G106" s="38"/>
      <c r="H106" s="39" t="s">
        <v>96</v>
      </c>
      <c r="I106" s="25">
        <v>915000</v>
      </c>
      <c r="J106" s="25">
        <v>0</v>
      </c>
      <c r="K106" s="25">
        <v>0</v>
      </c>
      <c r="L106" s="25">
        <v>915000</v>
      </c>
      <c r="M106" s="25">
        <f>L106+K106+I106</f>
        <v>1830000</v>
      </c>
      <c r="N106" s="30">
        <f>M106*1.25</f>
        <v>2287500</v>
      </c>
      <c r="O106" s="44">
        <f>N106</f>
        <v>2287500</v>
      </c>
      <c r="P106" s="40"/>
    </row>
    <row r="107" spans="1:16" ht="24.95" customHeight="1" x14ac:dyDescent="0.25">
      <c r="A107" s="43"/>
      <c r="B107" s="36"/>
      <c r="C107" s="37"/>
      <c r="D107" s="37"/>
      <c r="E107" s="37"/>
      <c r="F107" s="37"/>
      <c r="G107" s="38" t="s">
        <v>0</v>
      </c>
      <c r="H107" s="39" t="s">
        <v>97</v>
      </c>
      <c r="I107" s="25">
        <v>545000</v>
      </c>
      <c r="J107" s="25">
        <v>0</v>
      </c>
      <c r="K107" s="25">
        <v>0</v>
      </c>
      <c r="L107" s="25">
        <v>545000</v>
      </c>
      <c r="M107" s="25">
        <f t="shared" ref="M107:M111" si="35">L107+K107+I107</f>
        <v>1090000</v>
      </c>
      <c r="N107" s="30">
        <f t="shared" ref="N107:N111" si="36">M107*1.25</f>
        <v>1362500</v>
      </c>
      <c r="O107" s="44">
        <f t="shared" ref="O107:O111" si="37">N107</f>
        <v>1362500</v>
      </c>
      <c r="P107" s="40"/>
    </row>
    <row r="108" spans="1:16" ht="24.95" customHeight="1" x14ac:dyDescent="0.25">
      <c r="A108" s="43"/>
      <c r="B108" s="36"/>
      <c r="C108" s="37"/>
      <c r="D108" s="37"/>
      <c r="E108" s="37"/>
      <c r="F108" s="37"/>
      <c r="G108" s="38"/>
      <c r="H108" s="39" t="s">
        <v>98</v>
      </c>
      <c r="I108" s="25">
        <v>133000</v>
      </c>
      <c r="J108" s="25">
        <v>0</v>
      </c>
      <c r="K108" s="25">
        <v>0</v>
      </c>
      <c r="L108" s="25">
        <v>133000</v>
      </c>
      <c r="M108" s="25">
        <f t="shared" si="35"/>
        <v>266000</v>
      </c>
      <c r="N108" s="30">
        <f t="shared" si="36"/>
        <v>332500</v>
      </c>
      <c r="O108" s="44">
        <f t="shared" si="37"/>
        <v>332500</v>
      </c>
      <c r="P108" s="40"/>
    </row>
    <row r="109" spans="1:16" ht="24.95" customHeight="1" x14ac:dyDescent="0.25">
      <c r="A109" s="43"/>
      <c r="B109" s="36"/>
      <c r="C109" s="37"/>
      <c r="D109" s="37"/>
      <c r="E109" s="37"/>
      <c r="F109" s="37"/>
      <c r="G109" s="38"/>
      <c r="H109" s="39" t="s">
        <v>92</v>
      </c>
      <c r="I109" s="25">
        <v>180000</v>
      </c>
      <c r="J109" s="25">
        <v>0</v>
      </c>
      <c r="K109" s="25">
        <v>0</v>
      </c>
      <c r="L109" s="25">
        <v>180000</v>
      </c>
      <c r="M109" s="25">
        <f t="shared" si="35"/>
        <v>360000</v>
      </c>
      <c r="N109" s="30">
        <f t="shared" si="36"/>
        <v>450000</v>
      </c>
      <c r="O109" s="44">
        <f t="shared" si="37"/>
        <v>450000</v>
      </c>
      <c r="P109" s="40"/>
    </row>
    <row r="110" spans="1:16" ht="24.95" customHeight="1" x14ac:dyDescent="0.25">
      <c r="A110" s="43"/>
      <c r="B110" s="36"/>
      <c r="C110" s="37"/>
      <c r="D110" s="37"/>
      <c r="E110" s="37"/>
      <c r="F110" s="37"/>
      <c r="G110" s="38"/>
      <c r="H110" s="39" t="s">
        <v>99</v>
      </c>
      <c r="I110" s="25">
        <v>18000</v>
      </c>
      <c r="J110" s="25">
        <v>0</v>
      </c>
      <c r="K110" s="25">
        <v>0</v>
      </c>
      <c r="L110" s="25">
        <v>18000</v>
      </c>
      <c r="M110" s="25">
        <f t="shared" si="35"/>
        <v>36000</v>
      </c>
      <c r="N110" s="30">
        <f t="shared" si="36"/>
        <v>45000</v>
      </c>
      <c r="O110" s="44">
        <f t="shared" si="37"/>
        <v>45000</v>
      </c>
      <c r="P110" s="40"/>
    </row>
    <row r="111" spans="1:16" ht="24.95" customHeight="1" x14ac:dyDescent="0.25">
      <c r="A111" s="43"/>
      <c r="B111" s="36"/>
      <c r="C111" s="37"/>
      <c r="D111" s="37"/>
      <c r="E111" s="37"/>
      <c r="F111" s="37"/>
      <c r="G111" s="38"/>
      <c r="H111" s="39" t="s">
        <v>100</v>
      </c>
      <c r="I111" s="25">
        <v>8000</v>
      </c>
      <c r="J111" s="25">
        <v>0</v>
      </c>
      <c r="K111" s="25">
        <v>0</v>
      </c>
      <c r="L111" s="25">
        <v>8000</v>
      </c>
      <c r="M111" s="25">
        <f t="shared" si="35"/>
        <v>16000</v>
      </c>
      <c r="N111" s="30">
        <f t="shared" si="36"/>
        <v>20000</v>
      </c>
      <c r="O111" s="44">
        <f t="shared" si="37"/>
        <v>20000</v>
      </c>
      <c r="P111" s="40"/>
    </row>
    <row r="112" spans="1:16" ht="36" x14ac:dyDescent="0.25">
      <c r="A112" s="41" t="s">
        <v>426</v>
      </c>
      <c r="B112" s="10" t="s">
        <v>232</v>
      </c>
      <c r="C112" s="11" t="s">
        <v>14</v>
      </c>
      <c r="D112" s="11" t="s">
        <v>15</v>
      </c>
      <c r="E112" s="35" t="s">
        <v>306</v>
      </c>
      <c r="F112" s="11" t="s">
        <v>16</v>
      </c>
      <c r="G112" s="12">
        <v>3222133</v>
      </c>
      <c r="H112" s="13" t="s">
        <v>101</v>
      </c>
      <c r="I112" s="14">
        <f>SUM(I113:I116)</f>
        <v>750000</v>
      </c>
      <c r="J112" s="14">
        <v>0</v>
      </c>
      <c r="K112" s="14">
        <f t="shared" ref="K112:M112" si="38">SUM(K113:K116)</f>
        <v>2600000</v>
      </c>
      <c r="L112" s="14">
        <v>0</v>
      </c>
      <c r="M112" s="14">
        <f t="shared" si="38"/>
        <v>3350000</v>
      </c>
      <c r="N112" s="14">
        <f t="shared" ref="N112:O112" si="39">SUM(N113:N116)</f>
        <v>4187500</v>
      </c>
      <c r="O112" s="14">
        <f t="shared" si="39"/>
        <v>4187500</v>
      </c>
      <c r="P112" s="15" t="s">
        <v>13</v>
      </c>
    </row>
    <row r="113" spans="1:18" ht="37.5" customHeight="1" x14ac:dyDescent="0.25">
      <c r="A113" s="43"/>
      <c r="B113" s="36"/>
      <c r="C113" s="37"/>
      <c r="D113" s="37"/>
      <c r="E113" s="37"/>
      <c r="F113" s="37"/>
      <c r="G113" s="38"/>
      <c r="H113" s="39" t="s">
        <v>427</v>
      </c>
      <c r="I113" s="25">
        <v>80000</v>
      </c>
      <c r="J113" s="25">
        <v>0</v>
      </c>
      <c r="K113" s="25">
        <v>680000</v>
      </c>
      <c r="L113" s="25">
        <v>0</v>
      </c>
      <c r="M113" s="25">
        <f>I113+K113</f>
        <v>760000</v>
      </c>
      <c r="N113" s="30">
        <f>M113*1.25</f>
        <v>950000</v>
      </c>
      <c r="O113" s="44">
        <f>N113</f>
        <v>950000</v>
      </c>
      <c r="P113" s="40"/>
    </row>
    <row r="114" spans="1:18" ht="36" x14ac:dyDescent="0.25">
      <c r="A114" s="43"/>
      <c r="B114" s="36"/>
      <c r="C114" s="37"/>
      <c r="D114" s="37"/>
      <c r="E114" s="37"/>
      <c r="F114" s="37"/>
      <c r="G114" s="38"/>
      <c r="H114" s="39" t="s">
        <v>102</v>
      </c>
      <c r="I114" s="25">
        <v>120000</v>
      </c>
      <c r="J114" s="25">
        <v>0</v>
      </c>
      <c r="K114" s="25">
        <v>1220000</v>
      </c>
      <c r="L114" s="25">
        <v>0</v>
      </c>
      <c r="M114" s="25">
        <f>I114+K114</f>
        <v>1340000</v>
      </c>
      <c r="N114" s="30">
        <f t="shared" ref="N114:N116" si="40">M114*1.25</f>
        <v>1675000</v>
      </c>
      <c r="O114" s="44">
        <f t="shared" ref="O114:O116" si="41">N114</f>
        <v>1675000</v>
      </c>
      <c r="P114" s="40"/>
    </row>
    <row r="115" spans="1:18" ht="24.95" customHeight="1" x14ac:dyDescent="0.25">
      <c r="A115" s="43"/>
      <c r="B115" s="36"/>
      <c r="C115" s="37"/>
      <c r="D115" s="37"/>
      <c r="E115" s="37"/>
      <c r="F115" s="37"/>
      <c r="G115" s="38"/>
      <c r="H115" s="39" t="s">
        <v>103</v>
      </c>
      <c r="I115" s="25">
        <v>500000</v>
      </c>
      <c r="J115" s="25">
        <v>0</v>
      </c>
      <c r="K115" s="25">
        <v>98000</v>
      </c>
      <c r="L115" s="25">
        <v>0</v>
      </c>
      <c r="M115" s="25">
        <f>I115+K115</f>
        <v>598000</v>
      </c>
      <c r="N115" s="30">
        <f t="shared" si="40"/>
        <v>747500</v>
      </c>
      <c r="O115" s="44">
        <f t="shared" si="41"/>
        <v>747500</v>
      </c>
      <c r="P115" s="40"/>
    </row>
    <row r="116" spans="1:18" ht="24.95" customHeight="1" x14ac:dyDescent="0.25">
      <c r="A116" s="43"/>
      <c r="B116" s="36"/>
      <c r="C116" s="37"/>
      <c r="D116" s="37"/>
      <c r="E116" s="37"/>
      <c r="F116" s="37"/>
      <c r="G116" s="38"/>
      <c r="H116" s="39" t="s">
        <v>220</v>
      </c>
      <c r="I116" s="25">
        <v>50000</v>
      </c>
      <c r="J116" s="25">
        <v>0</v>
      </c>
      <c r="K116" s="25">
        <v>602000</v>
      </c>
      <c r="L116" s="25">
        <v>0</v>
      </c>
      <c r="M116" s="25">
        <f>I116+K116</f>
        <v>652000</v>
      </c>
      <c r="N116" s="30">
        <f t="shared" si="40"/>
        <v>815000</v>
      </c>
      <c r="O116" s="44">
        <f t="shared" si="41"/>
        <v>815000</v>
      </c>
      <c r="P116" s="40"/>
    </row>
    <row r="117" spans="1:18" ht="36" x14ac:dyDescent="0.25">
      <c r="A117" s="41" t="s">
        <v>376</v>
      </c>
      <c r="B117" s="10" t="s">
        <v>226</v>
      </c>
      <c r="C117" s="11" t="s">
        <v>12</v>
      </c>
      <c r="D117" s="11"/>
      <c r="E117" s="11"/>
      <c r="F117" s="11"/>
      <c r="G117" s="12">
        <v>3222133</v>
      </c>
      <c r="H117" s="13" t="s">
        <v>104</v>
      </c>
      <c r="I117" s="14">
        <v>150000</v>
      </c>
      <c r="J117" s="14">
        <v>0</v>
      </c>
      <c r="K117" s="14">
        <v>0</v>
      </c>
      <c r="L117" s="14">
        <v>0</v>
      </c>
      <c r="M117" s="14">
        <f>I117+K117</f>
        <v>150000</v>
      </c>
      <c r="N117" s="14">
        <f t="shared" ref="N117:N125" si="42">M117*1.25</f>
        <v>187500</v>
      </c>
      <c r="O117" s="14">
        <v>187500</v>
      </c>
      <c r="P117" s="15" t="s">
        <v>13</v>
      </c>
    </row>
    <row r="118" spans="1:18" ht="72" x14ac:dyDescent="0.25">
      <c r="A118" s="41" t="s">
        <v>360</v>
      </c>
      <c r="B118" s="10" t="s">
        <v>226</v>
      </c>
      <c r="C118" s="11" t="s">
        <v>339</v>
      </c>
      <c r="D118" s="11" t="s">
        <v>343</v>
      </c>
      <c r="E118" s="35" t="s">
        <v>304</v>
      </c>
      <c r="F118" s="11" t="s">
        <v>16</v>
      </c>
      <c r="G118" s="12">
        <v>3222133</v>
      </c>
      <c r="H118" s="13" t="s">
        <v>341</v>
      </c>
      <c r="I118" s="14">
        <v>0</v>
      </c>
      <c r="J118" s="14">
        <v>400000</v>
      </c>
      <c r="K118" s="14">
        <v>0</v>
      </c>
      <c r="L118" s="14">
        <v>0</v>
      </c>
      <c r="M118" s="14">
        <v>400000</v>
      </c>
      <c r="N118" s="14">
        <f t="shared" si="42"/>
        <v>500000</v>
      </c>
      <c r="O118" s="14">
        <v>500000</v>
      </c>
      <c r="P118" s="15" t="s">
        <v>13</v>
      </c>
    </row>
    <row r="119" spans="1:18" ht="72" x14ac:dyDescent="0.25">
      <c r="A119" s="41" t="s">
        <v>338</v>
      </c>
      <c r="B119" s="10" t="s">
        <v>226</v>
      </c>
      <c r="C119" s="11" t="s">
        <v>339</v>
      </c>
      <c r="D119" s="11" t="s">
        <v>343</v>
      </c>
      <c r="E119" s="35" t="s">
        <v>304</v>
      </c>
      <c r="F119" s="11" t="s">
        <v>16</v>
      </c>
      <c r="G119" s="12">
        <v>3222133</v>
      </c>
      <c r="H119" s="13" t="s">
        <v>341</v>
      </c>
      <c r="I119" s="14">
        <v>0</v>
      </c>
      <c r="J119" s="14">
        <v>1301000</v>
      </c>
      <c r="K119" s="14">
        <v>0</v>
      </c>
      <c r="L119" s="14">
        <v>0</v>
      </c>
      <c r="M119" s="14">
        <f>J119</f>
        <v>1301000</v>
      </c>
      <c r="N119" s="14">
        <f t="shared" si="42"/>
        <v>1626250</v>
      </c>
      <c r="O119" s="14">
        <f>N119</f>
        <v>1626250</v>
      </c>
      <c r="P119" s="15" t="s">
        <v>13</v>
      </c>
    </row>
    <row r="120" spans="1:18" ht="43.5" customHeight="1" x14ac:dyDescent="0.25">
      <c r="A120" s="41" t="s">
        <v>368</v>
      </c>
      <c r="B120" s="10" t="s">
        <v>226</v>
      </c>
      <c r="C120" s="11" t="s">
        <v>339</v>
      </c>
      <c r="D120" s="11" t="s">
        <v>343</v>
      </c>
      <c r="E120" s="35" t="s">
        <v>331</v>
      </c>
      <c r="F120" s="11" t="s">
        <v>16</v>
      </c>
      <c r="G120" s="12">
        <v>3222133</v>
      </c>
      <c r="H120" s="13" t="s">
        <v>341</v>
      </c>
      <c r="I120" s="14">
        <v>0</v>
      </c>
      <c r="J120" s="14">
        <v>1301000</v>
      </c>
      <c r="K120" s="14">
        <v>0</v>
      </c>
      <c r="L120" s="14">
        <v>0</v>
      </c>
      <c r="M120" s="14">
        <f>J120</f>
        <v>1301000</v>
      </c>
      <c r="N120" s="14">
        <f t="shared" si="42"/>
        <v>1626250</v>
      </c>
      <c r="O120" s="14">
        <f>N120</f>
        <v>1626250</v>
      </c>
      <c r="P120" s="15" t="s">
        <v>13</v>
      </c>
    </row>
    <row r="121" spans="1:18" ht="43.5" customHeight="1" x14ac:dyDescent="0.25">
      <c r="A121" s="41" t="s">
        <v>395</v>
      </c>
      <c r="B121" s="10" t="s">
        <v>226</v>
      </c>
      <c r="C121" s="11" t="s">
        <v>339</v>
      </c>
      <c r="D121" s="11" t="s">
        <v>343</v>
      </c>
      <c r="E121" s="35" t="s">
        <v>300</v>
      </c>
      <c r="F121" s="11" t="s">
        <v>16</v>
      </c>
      <c r="G121" s="12">
        <v>3222133</v>
      </c>
      <c r="H121" s="13" t="s">
        <v>341</v>
      </c>
      <c r="I121" s="14">
        <v>0</v>
      </c>
      <c r="J121" s="14">
        <v>0</v>
      </c>
      <c r="K121" s="14">
        <v>1301000</v>
      </c>
      <c r="L121" s="14">
        <v>0</v>
      </c>
      <c r="M121" s="14">
        <f>K121</f>
        <v>1301000</v>
      </c>
      <c r="N121" s="14">
        <f t="shared" ref="N121" si="43">M121*1.25</f>
        <v>1626250</v>
      </c>
      <c r="O121" s="14">
        <f>N121</f>
        <v>1626250</v>
      </c>
      <c r="P121" s="15" t="s">
        <v>13</v>
      </c>
    </row>
    <row r="122" spans="1:18" ht="43.5" customHeight="1" x14ac:dyDescent="0.25">
      <c r="A122" s="41" t="s">
        <v>398</v>
      </c>
      <c r="B122" s="10" t="s">
        <v>226</v>
      </c>
      <c r="C122" s="11" t="s">
        <v>339</v>
      </c>
      <c r="D122" s="11" t="s">
        <v>343</v>
      </c>
      <c r="E122" s="35" t="s">
        <v>305</v>
      </c>
      <c r="F122" s="11" t="s">
        <v>16</v>
      </c>
      <c r="G122" s="12">
        <v>3222133</v>
      </c>
      <c r="H122" s="13" t="s">
        <v>341</v>
      </c>
      <c r="I122" s="14">
        <v>0</v>
      </c>
      <c r="J122" s="14">
        <v>0</v>
      </c>
      <c r="K122" s="14">
        <v>3700000</v>
      </c>
      <c r="L122" s="14">
        <v>0</v>
      </c>
      <c r="M122" s="14">
        <v>3700000</v>
      </c>
      <c r="N122" s="14">
        <f>M122*1.25</f>
        <v>4625000</v>
      </c>
      <c r="O122" s="14">
        <v>4625000</v>
      </c>
      <c r="P122" s="15" t="s">
        <v>13</v>
      </c>
    </row>
    <row r="123" spans="1:18" ht="36" x14ac:dyDescent="0.25">
      <c r="A123" s="41" t="s">
        <v>369</v>
      </c>
      <c r="B123" s="10" t="s">
        <v>232</v>
      </c>
      <c r="C123" s="11" t="s">
        <v>12</v>
      </c>
      <c r="D123" s="11"/>
      <c r="E123" s="35"/>
      <c r="F123" s="11"/>
      <c r="G123" s="12"/>
      <c r="H123" s="13" t="s">
        <v>370</v>
      </c>
      <c r="I123" s="14">
        <v>0</v>
      </c>
      <c r="J123" s="14">
        <v>120000</v>
      </c>
      <c r="K123" s="14">
        <v>0</v>
      </c>
      <c r="L123" s="14">
        <v>0</v>
      </c>
      <c r="M123" s="14">
        <v>120000</v>
      </c>
      <c r="N123" s="14">
        <f t="shared" si="42"/>
        <v>150000</v>
      </c>
      <c r="O123" s="14">
        <v>150000</v>
      </c>
      <c r="P123" s="15" t="s">
        <v>13</v>
      </c>
    </row>
    <row r="124" spans="1:18" ht="72" x14ac:dyDescent="0.25">
      <c r="A124" s="41" t="s">
        <v>381</v>
      </c>
      <c r="B124" s="10" t="s">
        <v>232</v>
      </c>
      <c r="C124" s="11" t="s">
        <v>339</v>
      </c>
      <c r="D124" s="11" t="s">
        <v>343</v>
      </c>
      <c r="E124" s="35" t="s">
        <v>337</v>
      </c>
      <c r="F124" s="11" t="s">
        <v>16</v>
      </c>
      <c r="G124" s="12">
        <v>3222133</v>
      </c>
      <c r="H124" s="13" t="s">
        <v>382</v>
      </c>
      <c r="I124" s="14">
        <v>0</v>
      </c>
      <c r="J124" s="14">
        <v>800000</v>
      </c>
      <c r="K124" s="14">
        <v>0</v>
      </c>
      <c r="L124" s="14">
        <v>0</v>
      </c>
      <c r="M124" s="14">
        <v>800000</v>
      </c>
      <c r="N124" s="14">
        <f>M124*1.25</f>
        <v>1000000</v>
      </c>
      <c r="O124" s="14">
        <v>1000000</v>
      </c>
      <c r="P124" s="15" t="s">
        <v>13</v>
      </c>
    </row>
    <row r="125" spans="1:18" ht="72" x14ac:dyDescent="0.25">
      <c r="A125" s="41" t="s">
        <v>466</v>
      </c>
      <c r="B125" s="10" t="s">
        <v>232</v>
      </c>
      <c r="C125" s="11" t="s">
        <v>339</v>
      </c>
      <c r="D125" s="11" t="s">
        <v>343</v>
      </c>
      <c r="E125" s="35" t="s">
        <v>331</v>
      </c>
      <c r="F125" s="11" t="s">
        <v>16</v>
      </c>
      <c r="G125" s="12">
        <v>3222133</v>
      </c>
      <c r="H125" s="13" t="s">
        <v>342</v>
      </c>
      <c r="I125" s="14">
        <v>0</v>
      </c>
      <c r="J125" s="14">
        <v>410000</v>
      </c>
      <c r="K125" s="14">
        <v>0</v>
      </c>
      <c r="L125" s="14">
        <v>0</v>
      </c>
      <c r="M125" s="14">
        <f>J125</f>
        <v>410000</v>
      </c>
      <c r="N125" s="14">
        <f t="shared" si="42"/>
        <v>512500</v>
      </c>
      <c r="O125" s="14">
        <f>N125</f>
        <v>512500</v>
      </c>
      <c r="P125" s="15" t="s">
        <v>13</v>
      </c>
    </row>
    <row r="126" spans="1:18" ht="36" customHeight="1" x14ac:dyDescent="0.25">
      <c r="A126" s="123" t="s">
        <v>439</v>
      </c>
      <c r="B126" s="124" t="s">
        <v>232</v>
      </c>
      <c r="C126" s="125" t="s">
        <v>12</v>
      </c>
      <c r="D126" s="125"/>
      <c r="E126" s="126"/>
      <c r="F126" s="125"/>
      <c r="G126" s="127">
        <v>3222133</v>
      </c>
      <c r="H126" s="146" t="s">
        <v>438</v>
      </c>
      <c r="I126" s="147">
        <v>0</v>
      </c>
      <c r="J126" s="147">
        <v>0</v>
      </c>
      <c r="K126" s="147">
        <v>0</v>
      </c>
      <c r="L126" s="147">
        <v>110000</v>
      </c>
      <c r="M126" s="147">
        <v>110000</v>
      </c>
      <c r="N126" s="147">
        <f>M126*1.25</f>
        <v>137500</v>
      </c>
      <c r="O126" s="147">
        <v>137500</v>
      </c>
      <c r="P126" s="15"/>
    </row>
    <row r="127" spans="1:18" ht="36" customHeight="1" x14ac:dyDescent="0.25">
      <c r="A127" s="123" t="s">
        <v>441</v>
      </c>
      <c r="B127" s="124" t="s">
        <v>232</v>
      </c>
      <c r="C127" s="125" t="s">
        <v>12</v>
      </c>
      <c r="D127" s="125"/>
      <c r="E127" s="126"/>
      <c r="F127" s="125"/>
      <c r="G127" s="127">
        <v>3222133</v>
      </c>
      <c r="H127" s="146" t="s">
        <v>440</v>
      </c>
      <c r="I127" s="147">
        <v>0</v>
      </c>
      <c r="J127" s="147">
        <v>0</v>
      </c>
      <c r="K127" s="147">
        <v>0</v>
      </c>
      <c r="L127" s="147">
        <v>198000</v>
      </c>
      <c r="M127" s="147">
        <v>198000</v>
      </c>
      <c r="N127" s="147">
        <f>M127*1.25</f>
        <v>247500</v>
      </c>
      <c r="O127" s="147">
        <v>247500</v>
      </c>
      <c r="P127" s="15"/>
      <c r="R127" s="3"/>
    </row>
    <row r="128" spans="1:18" ht="58.5" customHeight="1" x14ac:dyDescent="0.25">
      <c r="A128" s="123" t="s">
        <v>462</v>
      </c>
      <c r="B128" s="124" t="s">
        <v>232</v>
      </c>
      <c r="C128" s="11" t="s">
        <v>339</v>
      </c>
      <c r="D128" s="125" t="s">
        <v>343</v>
      </c>
      <c r="E128" s="128" t="s">
        <v>437</v>
      </c>
      <c r="F128" s="125" t="s">
        <v>16</v>
      </c>
      <c r="G128" s="127">
        <v>3222133</v>
      </c>
      <c r="H128" s="146" t="s">
        <v>382</v>
      </c>
      <c r="I128" s="147">
        <v>0</v>
      </c>
      <c r="J128" s="147">
        <v>0</v>
      </c>
      <c r="K128" s="147">
        <v>0</v>
      </c>
      <c r="L128" s="147">
        <v>980000</v>
      </c>
      <c r="M128" s="147">
        <v>980000</v>
      </c>
      <c r="N128" s="147">
        <f>M128*1.25</f>
        <v>1225000</v>
      </c>
      <c r="O128" s="147">
        <v>1225000</v>
      </c>
      <c r="P128" s="156"/>
    </row>
    <row r="129" spans="1:16" ht="58.5" customHeight="1" x14ac:dyDescent="0.25">
      <c r="A129" s="41" t="s">
        <v>396</v>
      </c>
      <c r="B129" s="10" t="s">
        <v>232</v>
      </c>
      <c r="C129" s="11" t="s">
        <v>339</v>
      </c>
      <c r="D129" s="11" t="s">
        <v>343</v>
      </c>
      <c r="E129" s="35" t="s">
        <v>300</v>
      </c>
      <c r="F129" s="11" t="s">
        <v>16</v>
      </c>
      <c r="G129" s="12">
        <v>3222134</v>
      </c>
      <c r="H129" s="13" t="s">
        <v>397</v>
      </c>
      <c r="I129" s="14">
        <v>0</v>
      </c>
      <c r="J129" s="14">
        <v>0</v>
      </c>
      <c r="K129" s="14">
        <v>560000</v>
      </c>
      <c r="L129" s="14">
        <v>0</v>
      </c>
      <c r="M129" s="14">
        <v>560000</v>
      </c>
      <c r="N129" s="14">
        <f>M129*1.25</f>
        <v>700000</v>
      </c>
      <c r="O129" s="14">
        <v>700000</v>
      </c>
      <c r="P129" s="15"/>
    </row>
    <row r="130" spans="1:16" ht="58.5" customHeight="1" x14ac:dyDescent="0.25">
      <c r="A130" s="41" t="s">
        <v>414</v>
      </c>
      <c r="B130" s="10" t="s">
        <v>232</v>
      </c>
      <c r="C130" s="11" t="s">
        <v>339</v>
      </c>
      <c r="D130" s="11" t="s">
        <v>343</v>
      </c>
      <c r="E130" s="35" t="s">
        <v>317</v>
      </c>
      <c r="F130" s="11" t="s">
        <v>16</v>
      </c>
      <c r="G130" s="12">
        <v>3222134</v>
      </c>
      <c r="H130" s="13" t="s">
        <v>397</v>
      </c>
      <c r="I130" s="14">
        <v>0</v>
      </c>
      <c r="J130" s="14">
        <v>0</v>
      </c>
      <c r="K130" s="14">
        <v>1500000</v>
      </c>
      <c r="L130" s="14">
        <v>0</v>
      </c>
      <c r="M130" s="14">
        <v>1500000</v>
      </c>
      <c r="N130" s="14">
        <f>M130*1.25</f>
        <v>1875000</v>
      </c>
      <c r="O130" s="14">
        <v>1875000</v>
      </c>
      <c r="P130" s="15"/>
    </row>
    <row r="131" spans="1:16" ht="36" x14ac:dyDescent="0.25">
      <c r="A131" s="41"/>
      <c r="B131" s="10" t="s">
        <v>229</v>
      </c>
      <c r="C131" s="11" t="s">
        <v>14</v>
      </c>
      <c r="D131" s="11" t="s">
        <v>208</v>
      </c>
      <c r="E131" s="11"/>
      <c r="F131" s="11" t="s">
        <v>20</v>
      </c>
      <c r="G131" s="12">
        <v>3222135</v>
      </c>
      <c r="H131" s="13" t="s">
        <v>105</v>
      </c>
      <c r="I131" s="14">
        <f>SUM(I132:I133)</f>
        <v>360000</v>
      </c>
      <c r="J131" s="14">
        <v>0</v>
      </c>
      <c r="K131" s="14">
        <f t="shared" ref="K131" si="44">SUM(K132:K133)</f>
        <v>0</v>
      </c>
      <c r="L131" s="14">
        <v>0</v>
      </c>
      <c r="M131" s="14">
        <f>SUM(M132:M133)</f>
        <v>360000</v>
      </c>
      <c r="N131" s="14">
        <f>SUM(N132:N133)</f>
        <v>450000</v>
      </c>
      <c r="O131" s="14">
        <f t="shared" ref="O131" si="45">SUM(O132:O133)</f>
        <v>225000</v>
      </c>
      <c r="P131" s="15" t="s">
        <v>13</v>
      </c>
    </row>
    <row r="132" spans="1:16" ht="24.95" customHeight="1" x14ac:dyDescent="0.25">
      <c r="A132" s="43"/>
      <c r="B132" s="36"/>
      <c r="C132" s="37"/>
      <c r="D132" s="37"/>
      <c r="E132" s="37"/>
      <c r="F132" s="37"/>
      <c r="G132" s="38"/>
      <c r="H132" s="39" t="s">
        <v>106</v>
      </c>
      <c r="I132" s="44">
        <v>260000</v>
      </c>
      <c r="J132" s="44">
        <v>0</v>
      </c>
      <c r="K132" s="25">
        <v>0</v>
      </c>
      <c r="L132" s="25">
        <v>0</v>
      </c>
      <c r="M132" s="25">
        <f>I132+K132</f>
        <v>260000</v>
      </c>
      <c r="N132" s="44">
        <f>I132*1.25</f>
        <v>325000</v>
      </c>
      <c r="O132" s="139">
        <f>N132/2</f>
        <v>162500</v>
      </c>
      <c r="P132" s="40"/>
    </row>
    <row r="133" spans="1:16" ht="24.95" customHeight="1" x14ac:dyDescent="0.25">
      <c r="A133" s="43"/>
      <c r="B133" s="36"/>
      <c r="C133" s="37"/>
      <c r="D133" s="37"/>
      <c r="E133" s="37"/>
      <c r="F133" s="37"/>
      <c r="G133" s="38"/>
      <c r="H133" s="39" t="s">
        <v>107</v>
      </c>
      <c r="I133" s="44">
        <v>100000</v>
      </c>
      <c r="J133" s="44">
        <v>0</v>
      </c>
      <c r="K133" s="25">
        <v>0</v>
      </c>
      <c r="L133" s="25">
        <v>0</v>
      </c>
      <c r="M133" s="25">
        <f>I133+K133</f>
        <v>100000</v>
      </c>
      <c r="N133" s="44">
        <f>I133*1.25</f>
        <v>125000</v>
      </c>
      <c r="O133" s="44">
        <f>N133/2</f>
        <v>62500</v>
      </c>
      <c r="P133" s="40"/>
    </row>
    <row r="134" spans="1:16" ht="36" x14ac:dyDescent="0.25">
      <c r="A134" s="41" t="s">
        <v>428</v>
      </c>
      <c r="B134" s="10" t="s">
        <v>233</v>
      </c>
      <c r="C134" s="11" t="s">
        <v>12</v>
      </c>
      <c r="D134" s="11"/>
      <c r="E134" s="11"/>
      <c r="F134" s="11"/>
      <c r="G134" s="12">
        <v>3222137</v>
      </c>
      <c r="H134" s="13" t="s">
        <v>108</v>
      </c>
      <c r="I134" s="14">
        <v>140000</v>
      </c>
      <c r="J134" s="14">
        <v>0</v>
      </c>
      <c r="K134" s="14">
        <v>0</v>
      </c>
      <c r="L134" s="14">
        <v>0</v>
      </c>
      <c r="M134" s="14">
        <f>I134+K134</f>
        <v>140000</v>
      </c>
      <c r="N134" s="14">
        <f>M134*1.25</f>
        <v>175000</v>
      </c>
      <c r="O134" s="14">
        <f>N134</f>
        <v>175000</v>
      </c>
      <c r="P134" s="15" t="s">
        <v>13</v>
      </c>
    </row>
    <row r="135" spans="1:16" ht="45" customHeight="1" x14ac:dyDescent="0.25">
      <c r="A135" s="41" t="s">
        <v>377</v>
      </c>
      <c r="B135" s="10">
        <v>22820000</v>
      </c>
      <c r="C135" s="104" t="s">
        <v>339</v>
      </c>
      <c r="D135" s="11" t="s">
        <v>15</v>
      </c>
      <c r="E135" s="35" t="s">
        <v>301</v>
      </c>
      <c r="F135" s="11" t="s">
        <v>16</v>
      </c>
      <c r="G135" s="12">
        <v>3222138</v>
      </c>
      <c r="H135" s="13" t="s">
        <v>109</v>
      </c>
      <c r="I135" s="14">
        <v>250000</v>
      </c>
      <c r="J135" s="14">
        <v>0</v>
      </c>
      <c r="K135" s="14">
        <v>0</v>
      </c>
      <c r="L135" s="14">
        <v>0</v>
      </c>
      <c r="M135" s="14">
        <f>I135+K135</f>
        <v>250000</v>
      </c>
      <c r="N135" s="14">
        <f>M135*1.25</f>
        <v>312500</v>
      </c>
      <c r="O135" s="14">
        <f>I135*1.1725</f>
        <v>293125</v>
      </c>
      <c r="P135" s="15" t="s">
        <v>13</v>
      </c>
    </row>
    <row r="136" spans="1:16" ht="33.75" customHeight="1" x14ac:dyDescent="0.25">
      <c r="A136" s="123" t="s">
        <v>436</v>
      </c>
      <c r="B136" s="124" t="s">
        <v>232</v>
      </c>
      <c r="C136" s="125" t="s">
        <v>14</v>
      </c>
      <c r="D136" s="125" t="s">
        <v>208</v>
      </c>
      <c r="E136" s="128" t="s">
        <v>437</v>
      </c>
      <c r="F136" s="125" t="s">
        <v>271</v>
      </c>
      <c r="G136" s="145">
        <v>3222139</v>
      </c>
      <c r="H136" s="146" t="s">
        <v>110</v>
      </c>
      <c r="I136" s="147">
        <f>SUM(I137:I140)</f>
        <v>612000</v>
      </c>
      <c r="J136" s="147">
        <v>0</v>
      </c>
      <c r="K136" s="147">
        <f t="shared" ref="K136:M136" si="46">SUM(K137:K140)</f>
        <v>0</v>
      </c>
      <c r="L136" s="147">
        <f>L137+L138+L139+L140</f>
        <v>838000</v>
      </c>
      <c r="M136" s="147">
        <f t="shared" si="46"/>
        <v>1450000</v>
      </c>
      <c r="N136" s="147">
        <v>1812500</v>
      </c>
      <c r="O136" s="147">
        <f t="shared" ref="O136" si="47">SUM(O137:O140)</f>
        <v>906250</v>
      </c>
      <c r="P136" s="15" t="s">
        <v>13</v>
      </c>
    </row>
    <row r="137" spans="1:16" ht="24.95" customHeight="1" x14ac:dyDescent="0.25">
      <c r="A137" s="43"/>
      <c r="B137" s="36"/>
      <c r="C137" s="37"/>
      <c r="D137" s="37"/>
      <c r="E137" s="37"/>
      <c r="F137" s="37"/>
      <c r="G137" s="38"/>
      <c r="H137" s="39" t="s">
        <v>111</v>
      </c>
      <c r="I137" s="44">
        <v>145000</v>
      </c>
      <c r="J137" s="44">
        <v>0</v>
      </c>
      <c r="K137" s="25">
        <v>0</v>
      </c>
      <c r="L137" s="25">
        <v>149000</v>
      </c>
      <c r="M137" s="25">
        <f>L137+K137+I137</f>
        <v>294000</v>
      </c>
      <c r="N137" s="25">
        <v>367500</v>
      </c>
      <c r="O137" s="44">
        <f>N137/2</f>
        <v>183750</v>
      </c>
      <c r="P137" s="40"/>
    </row>
    <row r="138" spans="1:16" ht="27.75" customHeight="1" x14ac:dyDescent="0.25">
      <c r="A138" s="43"/>
      <c r="B138" s="36"/>
      <c r="C138" s="37"/>
      <c r="D138" s="37"/>
      <c r="E138" s="37"/>
      <c r="F138" s="37"/>
      <c r="G138" s="38"/>
      <c r="H138" s="39" t="s">
        <v>112</v>
      </c>
      <c r="I138" s="44">
        <v>200000</v>
      </c>
      <c r="J138" s="44">
        <v>0</v>
      </c>
      <c r="K138" s="25">
        <v>0</v>
      </c>
      <c r="L138" s="25">
        <v>370000</v>
      </c>
      <c r="M138" s="25">
        <f t="shared" ref="M138:M140" si="48">L138+K138+I138</f>
        <v>570000</v>
      </c>
      <c r="N138" s="25">
        <v>712500</v>
      </c>
      <c r="O138" s="44">
        <f t="shared" ref="O138:O140" si="49">N138/2</f>
        <v>356250</v>
      </c>
      <c r="P138" s="40"/>
    </row>
    <row r="139" spans="1:16" ht="27.75" customHeight="1" x14ac:dyDescent="0.25">
      <c r="A139" s="43"/>
      <c r="B139" s="36"/>
      <c r="C139" s="37"/>
      <c r="D139" s="37"/>
      <c r="E139" s="37"/>
      <c r="F139" s="37"/>
      <c r="G139" s="38"/>
      <c r="H139" s="24" t="s">
        <v>442</v>
      </c>
      <c r="I139" s="25">
        <v>251000</v>
      </c>
      <c r="J139" s="25">
        <v>0</v>
      </c>
      <c r="K139" s="25">
        <v>0</v>
      </c>
      <c r="L139" s="25">
        <v>303000</v>
      </c>
      <c r="M139" s="25">
        <f t="shared" si="48"/>
        <v>554000</v>
      </c>
      <c r="N139" s="25">
        <v>692500</v>
      </c>
      <c r="O139" s="44">
        <f t="shared" si="49"/>
        <v>346250</v>
      </c>
      <c r="P139" s="40"/>
    </row>
    <row r="140" spans="1:16" ht="24.75" customHeight="1" x14ac:dyDescent="0.25">
      <c r="A140" s="76"/>
      <c r="B140" s="33"/>
      <c r="C140" s="22"/>
      <c r="D140" s="22"/>
      <c r="E140" s="22"/>
      <c r="F140" s="22"/>
      <c r="G140" s="23"/>
      <c r="H140" s="24" t="s">
        <v>284</v>
      </c>
      <c r="I140" s="25">
        <v>16000</v>
      </c>
      <c r="J140" s="25">
        <v>0</v>
      </c>
      <c r="K140" s="25">
        <v>0</v>
      </c>
      <c r="L140" s="25">
        <v>16000</v>
      </c>
      <c r="M140" s="25">
        <f t="shared" si="48"/>
        <v>32000</v>
      </c>
      <c r="N140" s="25">
        <v>40000</v>
      </c>
      <c r="O140" s="44">
        <f t="shared" si="49"/>
        <v>20000</v>
      </c>
      <c r="P140" s="77"/>
    </row>
    <row r="141" spans="1:16" ht="46.5" customHeight="1" x14ac:dyDescent="0.25">
      <c r="A141" s="41" t="s">
        <v>380</v>
      </c>
      <c r="B141" s="10" t="s">
        <v>232</v>
      </c>
      <c r="C141" s="11" t="s">
        <v>339</v>
      </c>
      <c r="D141" s="11" t="s">
        <v>343</v>
      </c>
      <c r="E141" s="35" t="s">
        <v>337</v>
      </c>
      <c r="F141" s="11" t="s">
        <v>16</v>
      </c>
      <c r="G141" s="12">
        <v>3222139</v>
      </c>
      <c r="H141" s="13" t="s">
        <v>379</v>
      </c>
      <c r="I141" s="14">
        <v>0</v>
      </c>
      <c r="J141" s="14">
        <v>275000</v>
      </c>
      <c r="K141" s="14">
        <v>0</v>
      </c>
      <c r="L141" s="14">
        <v>0</v>
      </c>
      <c r="M141" s="14">
        <v>275000</v>
      </c>
      <c r="N141" s="14">
        <f>M141*1.25</f>
        <v>343750</v>
      </c>
      <c r="O141" s="14">
        <v>343700</v>
      </c>
      <c r="P141" s="15" t="s">
        <v>13</v>
      </c>
    </row>
    <row r="142" spans="1:16" ht="36" x14ac:dyDescent="0.25">
      <c r="A142" s="41"/>
      <c r="B142" s="10"/>
      <c r="C142" s="11"/>
      <c r="D142" s="11"/>
      <c r="E142" s="11"/>
      <c r="F142" s="11"/>
      <c r="G142" s="12">
        <v>3222140</v>
      </c>
      <c r="H142" s="13" t="s">
        <v>211</v>
      </c>
      <c r="I142" s="14">
        <f>SUM(I143:I144)</f>
        <v>670000</v>
      </c>
      <c r="J142" s="14">
        <v>0</v>
      </c>
      <c r="K142" s="14">
        <f t="shared" ref="K142" si="50">SUM(K143:K144)</f>
        <v>0</v>
      </c>
      <c r="L142" s="14">
        <f>L143+L144</f>
        <v>-480000</v>
      </c>
      <c r="M142" s="14">
        <f>SUM(M143:M144)</f>
        <v>190000</v>
      </c>
      <c r="N142" s="14">
        <f>SUM(N143:N144)</f>
        <v>237500</v>
      </c>
      <c r="O142" s="14">
        <f t="shared" ref="O142" si="51">SUM(O143:O144)</f>
        <v>237500</v>
      </c>
      <c r="P142" s="15" t="s">
        <v>13</v>
      </c>
    </row>
    <row r="143" spans="1:16" ht="36.75" customHeight="1" x14ac:dyDescent="0.25">
      <c r="A143" s="43" t="s">
        <v>371</v>
      </c>
      <c r="B143" s="70" t="s">
        <v>229</v>
      </c>
      <c r="C143" s="37" t="s">
        <v>12</v>
      </c>
      <c r="D143" s="37"/>
      <c r="E143" s="37"/>
      <c r="F143" s="37"/>
      <c r="G143" s="23">
        <v>3222140</v>
      </c>
      <c r="H143" s="78" t="s">
        <v>113</v>
      </c>
      <c r="I143" s="80">
        <v>190000</v>
      </c>
      <c r="J143" s="80">
        <v>0</v>
      </c>
      <c r="K143" s="25">
        <v>0</v>
      </c>
      <c r="L143" s="25">
        <v>0</v>
      </c>
      <c r="M143" s="25">
        <f>I143+K143</f>
        <v>190000</v>
      </c>
      <c r="N143" s="44">
        <f>M143*1.25</f>
        <v>237500</v>
      </c>
      <c r="O143" s="44">
        <f>N143</f>
        <v>237500</v>
      </c>
      <c r="P143" s="77" t="s">
        <v>13</v>
      </c>
    </row>
    <row r="144" spans="1:16" ht="33.75" customHeight="1" x14ac:dyDescent="0.25">
      <c r="A144" s="129"/>
      <c r="B144" s="130" t="s">
        <v>226</v>
      </c>
      <c r="C144" s="131" t="s">
        <v>14</v>
      </c>
      <c r="D144" s="131" t="s">
        <v>15</v>
      </c>
      <c r="E144" s="131" t="s">
        <v>305</v>
      </c>
      <c r="F144" s="131" t="s">
        <v>16</v>
      </c>
      <c r="G144" s="158">
        <v>3222140</v>
      </c>
      <c r="H144" s="159" t="s">
        <v>212</v>
      </c>
      <c r="I144" s="160">
        <v>480000</v>
      </c>
      <c r="J144" s="160">
        <v>0</v>
      </c>
      <c r="K144" s="160">
        <v>0</v>
      </c>
      <c r="L144" s="160">
        <v>-480000</v>
      </c>
      <c r="M144" s="160">
        <f>L144+K144+I144</f>
        <v>0</v>
      </c>
      <c r="N144" s="139">
        <f>M144*1.25</f>
        <v>0</v>
      </c>
      <c r="O144" s="139">
        <f>N144</f>
        <v>0</v>
      </c>
      <c r="P144" s="77" t="s">
        <v>13</v>
      </c>
    </row>
    <row r="145" spans="1:16" ht="24.95" customHeight="1" x14ac:dyDescent="0.25">
      <c r="A145" s="52"/>
      <c r="B145" s="53"/>
      <c r="C145" s="54"/>
      <c r="D145" s="54"/>
      <c r="E145" s="54"/>
      <c r="F145" s="54"/>
      <c r="G145" s="55">
        <v>32229</v>
      </c>
      <c r="H145" s="56" t="s">
        <v>114</v>
      </c>
      <c r="I145" s="49">
        <f>I146</f>
        <v>300000</v>
      </c>
      <c r="J145" s="49">
        <v>0</v>
      </c>
      <c r="K145" s="49">
        <f t="shared" ref="K145:M145" si="52">K146</f>
        <v>0</v>
      </c>
      <c r="L145" s="49">
        <v>0</v>
      </c>
      <c r="M145" s="49">
        <f t="shared" si="52"/>
        <v>300000</v>
      </c>
      <c r="N145" s="49">
        <f t="shared" ref="N145:O145" si="53">N146</f>
        <v>375000</v>
      </c>
      <c r="O145" s="49">
        <f t="shared" si="53"/>
        <v>300000</v>
      </c>
      <c r="P145" s="81"/>
    </row>
    <row r="146" spans="1:16" ht="35.25" customHeight="1" x14ac:dyDescent="0.25">
      <c r="A146" s="31" t="s">
        <v>323</v>
      </c>
      <c r="B146" s="27" t="s">
        <v>234</v>
      </c>
      <c r="C146" s="21" t="s">
        <v>14</v>
      </c>
      <c r="D146" s="21" t="s">
        <v>15</v>
      </c>
      <c r="E146" s="21" t="s">
        <v>301</v>
      </c>
      <c r="F146" s="21" t="s">
        <v>16</v>
      </c>
      <c r="G146" s="28">
        <v>3222921</v>
      </c>
      <c r="H146" s="29" t="s">
        <v>115</v>
      </c>
      <c r="I146" s="30">
        <v>300000</v>
      </c>
      <c r="J146" s="30">
        <v>0</v>
      </c>
      <c r="K146" s="25">
        <v>0</v>
      </c>
      <c r="L146" s="25">
        <v>0</v>
      </c>
      <c r="M146" s="25">
        <f>I146+K146</f>
        <v>300000</v>
      </c>
      <c r="N146" s="30">
        <f>M146*1.25</f>
        <v>375000</v>
      </c>
      <c r="O146" s="30">
        <f>I146</f>
        <v>300000</v>
      </c>
      <c r="P146" s="26" t="s">
        <v>13</v>
      </c>
    </row>
    <row r="147" spans="1:16" ht="24.95" customHeight="1" x14ac:dyDescent="0.25">
      <c r="A147" s="52"/>
      <c r="B147" s="53"/>
      <c r="C147" s="54"/>
      <c r="D147" s="54"/>
      <c r="E147" s="54"/>
      <c r="F147" s="54"/>
      <c r="G147" s="55">
        <v>3223</v>
      </c>
      <c r="H147" s="56" t="s">
        <v>116</v>
      </c>
      <c r="I147" s="49">
        <f>SUM(I148:I151)</f>
        <v>1610000</v>
      </c>
      <c r="J147" s="49">
        <v>0</v>
      </c>
      <c r="K147" s="49">
        <f t="shared" ref="K147" si="54">SUM(K148:K151)</f>
        <v>0</v>
      </c>
      <c r="L147" s="49">
        <v>0</v>
      </c>
      <c r="M147" s="49">
        <f>SUM(M148:M151)</f>
        <v>1610000</v>
      </c>
      <c r="N147" s="49">
        <f>SUM(N148:N151)</f>
        <v>2012500</v>
      </c>
      <c r="O147" s="49">
        <f t="shared" ref="O147" si="55">SUM(O148:O151)</f>
        <v>1887725</v>
      </c>
      <c r="P147" s="82"/>
    </row>
    <row r="148" spans="1:16" s="4" customFormat="1" ht="24.95" customHeight="1" x14ac:dyDescent="0.25">
      <c r="A148" s="31"/>
      <c r="B148" s="27"/>
      <c r="C148" s="21"/>
      <c r="D148" s="21"/>
      <c r="E148" s="21"/>
      <c r="F148" s="21"/>
      <c r="G148" s="28">
        <v>32231</v>
      </c>
      <c r="H148" s="29" t="s">
        <v>117</v>
      </c>
      <c r="I148" s="30">
        <v>290000</v>
      </c>
      <c r="J148" s="30">
        <v>0</v>
      </c>
      <c r="K148" s="25">
        <v>0</v>
      </c>
      <c r="L148" s="25">
        <v>0</v>
      </c>
      <c r="M148" s="25">
        <f>I148+K148</f>
        <v>290000</v>
      </c>
      <c r="N148" s="30">
        <f>I148*1.25</f>
        <v>362500</v>
      </c>
      <c r="O148" s="30">
        <f>I148*1.1725</f>
        <v>340025</v>
      </c>
      <c r="P148" s="83" t="s">
        <v>121</v>
      </c>
    </row>
    <row r="149" spans="1:16" s="4" customFormat="1" ht="30" customHeight="1" x14ac:dyDescent="0.25">
      <c r="A149" s="31"/>
      <c r="B149" s="27"/>
      <c r="C149" s="21"/>
      <c r="D149" s="21"/>
      <c r="E149" s="21"/>
      <c r="F149" s="21"/>
      <c r="G149" s="28">
        <v>32231</v>
      </c>
      <c r="H149" s="29" t="s">
        <v>118</v>
      </c>
      <c r="I149" s="30">
        <v>350000</v>
      </c>
      <c r="J149" s="30">
        <v>0</v>
      </c>
      <c r="K149" s="25">
        <v>0</v>
      </c>
      <c r="L149" s="25">
        <v>0</v>
      </c>
      <c r="M149" s="25">
        <f>I149+K149</f>
        <v>350000</v>
      </c>
      <c r="N149" s="30">
        <f>I149*1.25</f>
        <v>437500</v>
      </c>
      <c r="O149" s="30">
        <f>I149*1.1725</f>
        <v>410375.00000000006</v>
      </c>
      <c r="P149" s="83" t="s">
        <v>121</v>
      </c>
    </row>
    <row r="150" spans="1:16" s="4" customFormat="1" ht="24.95" customHeight="1" x14ac:dyDescent="0.25">
      <c r="A150" s="31"/>
      <c r="B150" s="27"/>
      <c r="C150" s="21"/>
      <c r="D150" s="21"/>
      <c r="E150" s="21"/>
      <c r="F150" s="21"/>
      <c r="G150" s="28">
        <v>32233</v>
      </c>
      <c r="H150" s="29" t="s">
        <v>119</v>
      </c>
      <c r="I150" s="30">
        <v>590000</v>
      </c>
      <c r="J150" s="30">
        <v>0</v>
      </c>
      <c r="K150" s="25">
        <v>0</v>
      </c>
      <c r="L150" s="25">
        <v>0</v>
      </c>
      <c r="M150" s="25">
        <f>I150+K150</f>
        <v>590000</v>
      </c>
      <c r="N150" s="30">
        <f>I150*1.25</f>
        <v>737500</v>
      </c>
      <c r="O150" s="30">
        <f>I150*1.1725</f>
        <v>691775</v>
      </c>
      <c r="P150" s="83" t="s">
        <v>121</v>
      </c>
    </row>
    <row r="151" spans="1:16" s="4" customFormat="1" ht="27" customHeight="1" x14ac:dyDescent="0.25">
      <c r="A151" s="84"/>
      <c r="B151" s="27"/>
      <c r="C151" s="29"/>
      <c r="D151" s="29"/>
      <c r="E151" s="29"/>
      <c r="F151" s="29"/>
      <c r="G151" s="28">
        <v>32234</v>
      </c>
      <c r="H151" s="29" t="s">
        <v>120</v>
      </c>
      <c r="I151" s="85">
        <v>380000</v>
      </c>
      <c r="J151" s="85">
        <v>0</v>
      </c>
      <c r="K151" s="25">
        <v>0</v>
      </c>
      <c r="L151" s="25">
        <v>0</v>
      </c>
      <c r="M151" s="25">
        <f>I151+K151</f>
        <v>380000</v>
      </c>
      <c r="N151" s="30">
        <f>I151*1.25</f>
        <v>475000</v>
      </c>
      <c r="O151" s="30">
        <f>I151*1.1725</f>
        <v>445550.00000000006</v>
      </c>
      <c r="P151" s="83" t="s">
        <v>121</v>
      </c>
    </row>
    <row r="152" spans="1:16" ht="36" x14ac:dyDescent="0.25">
      <c r="A152" s="52"/>
      <c r="B152" s="53"/>
      <c r="C152" s="54"/>
      <c r="D152" s="54"/>
      <c r="E152" s="54"/>
      <c r="F152" s="54"/>
      <c r="G152" s="55">
        <v>3224236</v>
      </c>
      <c r="H152" s="56" t="s">
        <v>122</v>
      </c>
      <c r="I152" s="49">
        <f>I153+I159+I165</f>
        <v>972000</v>
      </c>
      <c r="J152" s="49">
        <v>0</v>
      </c>
      <c r="K152" s="49">
        <f t="shared" ref="K152" si="56">K153+K159+K165</f>
        <v>0</v>
      </c>
      <c r="L152" s="49">
        <v>0</v>
      </c>
      <c r="M152" s="49">
        <f>M153+M159+M165</f>
        <v>972000</v>
      </c>
      <c r="N152" s="49">
        <f>N153+N159+N165</f>
        <v>1215000</v>
      </c>
      <c r="O152" s="113">
        <v>972000</v>
      </c>
      <c r="P152" s="81"/>
    </row>
    <row r="153" spans="1:16" ht="24.95" customHeight="1" x14ac:dyDescent="0.25">
      <c r="A153" s="41" t="s">
        <v>324</v>
      </c>
      <c r="B153" s="10">
        <v>24950000</v>
      </c>
      <c r="C153" s="11" t="s">
        <v>14</v>
      </c>
      <c r="D153" s="11" t="s">
        <v>15</v>
      </c>
      <c r="E153" s="35" t="s">
        <v>301</v>
      </c>
      <c r="F153" s="11" t="s">
        <v>16</v>
      </c>
      <c r="G153" s="12">
        <v>3224236</v>
      </c>
      <c r="H153" s="13" t="s">
        <v>123</v>
      </c>
      <c r="I153" s="14">
        <f>SUM(I154:I158)</f>
        <v>470000</v>
      </c>
      <c r="J153" s="14">
        <v>0</v>
      </c>
      <c r="K153" s="14">
        <f t="shared" ref="K153:M153" si="57">SUM(K154:K158)</f>
        <v>0</v>
      </c>
      <c r="L153" s="14">
        <f t="shared" ref="L153" si="58">SUM(L154:L158)</f>
        <v>0</v>
      </c>
      <c r="M153" s="14">
        <f t="shared" si="57"/>
        <v>470000</v>
      </c>
      <c r="N153" s="14">
        <f>N154+N155+N156+N157+N158</f>
        <v>587500</v>
      </c>
      <c r="O153" s="14">
        <f>O154+O155+O156+O157+O158</f>
        <v>470000</v>
      </c>
      <c r="P153" s="15" t="s">
        <v>13</v>
      </c>
    </row>
    <row r="154" spans="1:16" ht="24.95" customHeight="1" x14ac:dyDescent="0.25">
      <c r="A154" s="43"/>
      <c r="B154" s="36"/>
      <c r="C154" s="37"/>
      <c r="D154" s="37"/>
      <c r="E154" s="37"/>
      <c r="F154" s="37"/>
      <c r="G154" s="38"/>
      <c r="H154" s="39" t="s">
        <v>318</v>
      </c>
      <c r="I154" s="44">
        <v>35000</v>
      </c>
      <c r="J154" s="44">
        <v>0</v>
      </c>
      <c r="K154" s="25">
        <v>0</v>
      </c>
      <c r="L154" s="25">
        <v>0</v>
      </c>
      <c r="M154" s="25">
        <f>I154+K154</f>
        <v>35000</v>
      </c>
      <c r="N154" s="25">
        <f>I154*1.25</f>
        <v>43750</v>
      </c>
      <c r="O154" s="44">
        <f>I154</f>
        <v>35000</v>
      </c>
      <c r="P154" s="114"/>
    </row>
    <row r="155" spans="1:16" ht="47.25" customHeight="1" x14ac:dyDescent="0.25">
      <c r="A155" s="43"/>
      <c r="B155" s="36"/>
      <c r="C155" s="37"/>
      <c r="D155" s="37"/>
      <c r="E155" s="37"/>
      <c r="F155" s="37"/>
      <c r="G155" s="38"/>
      <c r="H155" s="39" t="s">
        <v>319</v>
      </c>
      <c r="I155" s="44">
        <v>130000</v>
      </c>
      <c r="J155" s="44">
        <v>0</v>
      </c>
      <c r="K155" s="25">
        <v>0</v>
      </c>
      <c r="L155" s="25">
        <v>0</v>
      </c>
      <c r="M155" s="25">
        <f>I155+K155</f>
        <v>130000</v>
      </c>
      <c r="N155" s="25">
        <f>I155*1.25</f>
        <v>162500</v>
      </c>
      <c r="O155" s="44">
        <f>I155</f>
        <v>130000</v>
      </c>
      <c r="P155" s="40"/>
    </row>
    <row r="156" spans="1:16" ht="48" x14ac:dyDescent="0.25">
      <c r="A156" s="43"/>
      <c r="B156" s="36"/>
      <c r="C156" s="37"/>
      <c r="D156" s="37"/>
      <c r="E156" s="37"/>
      <c r="F156" s="37"/>
      <c r="G156" s="38"/>
      <c r="H156" s="39" t="s">
        <v>216</v>
      </c>
      <c r="I156" s="44">
        <v>85000</v>
      </c>
      <c r="J156" s="44">
        <v>0</v>
      </c>
      <c r="K156" s="25">
        <v>0</v>
      </c>
      <c r="L156" s="25">
        <v>0</v>
      </c>
      <c r="M156" s="25">
        <f>I156+K156</f>
        <v>85000</v>
      </c>
      <c r="N156" s="25">
        <f>I156*1.25</f>
        <v>106250</v>
      </c>
      <c r="O156" s="44">
        <f>I156</f>
        <v>85000</v>
      </c>
      <c r="P156" s="40"/>
    </row>
    <row r="157" spans="1:16" ht="24" x14ac:dyDescent="0.25">
      <c r="A157" s="43"/>
      <c r="B157" s="36"/>
      <c r="C157" s="37"/>
      <c r="D157" s="37"/>
      <c r="E157" s="37"/>
      <c r="F157" s="37"/>
      <c r="G157" s="38"/>
      <c r="H157" s="39" t="s">
        <v>217</v>
      </c>
      <c r="I157" s="44">
        <v>115000</v>
      </c>
      <c r="J157" s="44">
        <v>0</v>
      </c>
      <c r="K157" s="25">
        <v>0</v>
      </c>
      <c r="L157" s="25">
        <v>0</v>
      </c>
      <c r="M157" s="25">
        <f>I157+K157</f>
        <v>115000</v>
      </c>
      <c r="N157" s="25">
        <f>I157*1.25</f>
        <v>143750</v>
      </c>
      <c r="O157" s="44">
        <f>I157</f>
        <v>115000</v>
      </c>
      <c r="P157" s="40"/>
    </row>
    <row r="158" spans="1:16" ht="24.95" customHeight="1" x14ac:dyDescent="0.25">
      <c r="A158" s="43"/>
      <c r="B158" s="36"/>
      <c r="C158" s="37"/>
      <c r="D158" s="37"/>
      <c r="E158" s="37"/>
      <c r="F158" s="37"/>
      <c r="G158" s="38"/>
      <c r="H158" s="39" t="s">
        <v>124</v>
      </c>
      <c r="I158" s="44">
        <v>105000</v>
      </c>
      <c r="J158" s="44">
        <v>0</v>
      </c>
      <c r="K158" s="25">
        <v>0</v>
      </c>
      <c r="L158" s="25">
        <v>0</v>
      </c>
      <c r="M158" s="25">
        <f>I158+K158</f>
        <v>105000</v>
      </c>
      <c r="N158" s="25">
        <f>I158*1.25</f>
        <v>131250</v>
      </c>
      <c r="O158" s="44">
        <f>I158</f>
        <v>105000</v>
      </c>
      <c r="P158" s="40"/>
    </row>
    <row r="159" spans="1:16" ht="36.75" customHeight="1" x14ac:dyDescent="0.25">
      <c r="A159" s="41"/>
      <c r="B159" s="10" t="s">
        <v>307</v>
      </c>
      <c r="C159" s="11" t="s">
        <v>14</v>
      </c>
      <c r="D159" s="11" t="s">
        <v>15</v>
      </c>
      <c r="E159" s="35" t="s">
        <v>306</v>
      </c>
      <c r="F159" s="11" t="s">
        <v>16</v>
      </c>
      <c r="G159" s="12">
        <v>3224236</v>
      </c>
      <c r="H159" s="13" t="s">
        <v>125</v>
      </c>
      <c r="I159" s="14">
        <f>SUM(I160:I164)</f>
        <v>452000</v>
      </c>
      <c r="J159" s="14">
        <v>0</v>
      </c>
      <c r="K159" s="14">
        <f t="shared" ref="K159" si="59">SUM(K160:K164)</f>
        <v>0</v>
      </c>
      <c r="L159" s="14">
        <v>0</v>
      </c>
      <c r="M159" s="14">
        <f>SUM(M160:M164)</f>
        <v>452000</v>
      </c>
      <c r="N159" s="14">
        <f>SUM(N160:N164)</f>
        <v>565000</v>
      </c>
      <c r="O159" s="14">
        <f>O160+O161+O162+O163+O164</f>
        <v>452000</v>
      </c>
      <c r="P159" s="15" t="s">
        <v>13</v>
      </c>
    </row>
    <row r="160" spans="1:16" ht="24.95" customHeight="1" x14ac:dyDescent="0.25">
      <c r="A160" s="43"/>
      <c r="B160" s="36"/>
      <c r="C160" s="37"/>
      <c r="D160" s="37"/>
      <c r="E160" s="37"/>
      <c r="F160" s="37"/>
      <c r="G160" s="38"/>
      <c r="H160" s="39" t="s">
        <v>126</v>
      </c>
      <c r="I160" s="30">
        <v>75000</v>
      </c>
      <c r="J160" s="30">
        <v>0</v>
      </c>
      <c r="K160" s="25">
        <v>0</v>
      </c>
      <c r="L160" s="25">
        <v>0</v>
      </c>
      <c r="M160" s="25">
        <f t="shared" ref="M160:M165" si="60">I160+K160</f>
        <v>75000</v>
      </c>
      <c r="N160" s="80">
        <f>I160*1.25</f>
        <v>93750</v>
      </c>
      <c r="O160" s="44">
        <f t="shared" ref="O160:O165" si="61">I160</f>
        <v>75000</v>
      </c>
      <c r="P160" s="40"/>
    </row>
    <row r="161" spans="1:16" ht="24.95" customHeight="1" x14ac:dyDescent="0.25">
      <c r="A161" s="43"/>
      <c r="B161" s="36"/>
      <c r="C161" s="37"/>
      <c r="D161" s="37"/>
      <c r="E161" s="37"/>
      <c r="F161" s="37"/>
      <c r="G161" s="38"/>
      <c r="H161" s="39" t="s">
        <v>127</v>
      </c>
      <c r="I161" s="30">
        <v>75000</v>
      </c>
      <c r="J161" s="30">
        <v>0</v>
      </c>
      <c r="K161" s="25">
        <v>0</v>
      </c>
      <c r="L161" s="25">
        <v>0</v>
      </c>
      <c r="M161" s="25">
        <f t="shared" si="60"/>
        <v>75000</v>
      </c>
      <c r="N161" s="80">
        <f>I161*1.25</f>
        <v>93750</v>
      </c>
      <c r="O161" s="44">
        <f t="shared" si="61"/>
        <v>75000</v>
      </c>
      <c r="P161" s="40"/>
    </row>
    <row r="162" spans="1:16" ht="24.95" customHeight="1" x14ac:dyDescent="0.25">
      <c r="A162" s="86"/>
      <c r="B162" s="87"/>
      <c r="C162" s="88"/>
      <c r="D162" s="88"/>
      <c r="E162" s="88"/>
      <c r="F162" s="88"/>
      <c r="G162" s="89"/>
      <c r="H162" s="24" t="s">
        <v>128</v>
      </c>
      <c r="I162" s="30">
        <v>162000</v>
      </c>
      <c r="J162" s="30">
        <v>0</v>
      </c>
      <c r="K162" s="25">
        <v>0</v>
      </c>
      <c r="L162" s="25">
        <v>0</v>
      </c>
      <c r="M162" s="25">
        <f t="shared" si="60"/>
        <v>162000</v>
      </c>
      <c r="N162" s="80">
        <f>I162*1.25</f>
        <v>202500</v>
      </c>
      <c r="O162" s="44">
        <f t="shared" si="61"/>
        <v>162000</v>
      </c>
      <c r="P162" s="77"/>
    </row>
    <row r="163" spans="1:16" ht="24.95" customHeight="1" x14ac:dyDescent="0.25">
      <c r="A163" s="86"/>
      <c r="B163" s="87"/>
      <c r="C163" s="88"/>
      <c r="D163" s="88"/>
      <c r="E163" s="88"/>
      <c r="F163" s="88"/>
      <c r="G163" s="89"/>
      <c r="H163" s="24" t="s">
        <v>221</v>
      </c>
      <c r="I163" s="30">
        <v>40000</v>
      </c>
      <c r="J163" s="30">
        <v>0</v>
      </c>
      <c r="K163" s="25">
        <v>0</v>
      </c>
      <c r="L163" s="25">
        <v>0</v>
      </c>
      <c r="M163" s="25">
        <f t="shared" si="60"/>
        <v>40000</v>
      </c>
      <c r="N163" s="80">
        <f>I163*1.25</f>
        <v>50000</v>
      </c>
      <c r="O163" s="44">
        <f t="shared" si="61"/>
        <v>40000</v>
      </c>
      <c r="P163" s="77"/>
    </row>
    <row r="164" spans="1:16" ht="84" x14ac:dyDescent="0.25">
      <c r="A164" s="31"/>
      <c r="B164" s="27"/>
      <c r="C164" s="21"/>
      <c r="D164" s="21"/>
      <c r="E164" s="21"/>
      <c r="F164" s="21"/>
      <c r="G164" s="28"/>
      <c r="H164" s="29" t="s">
        <v>129</v>
      </c>
      <c r="I164" s="30">
        <v>100000</v>
      </c>
      <c r="J164" s="30">
        <v>0</v>
      </c>
      <c r="K164" s="25">
        <v>0</v>
      </c>
      <c r="L164" s="25">
        <v>0</v>
      </c>
      <c r="M164" s="25">
        <f t="shared" si="60"/>
        <v>100000</v>
      </c>
      <c r="N164" s="80">
        <f>I164*1.25</f>
        <v>125000</v>
      </c>
      <c r="O164" s="44">
        <f t="shared" si="61"/>
        <v>100000</v>
      </c>
      <c r="P164" s="26"/>
    </row>
    <row r="165" spans="1:16" ht="24.95" customHeight="1" x14ac:dyDescent="0.25">
      <c r="A165" s="41"/>
      <c r="B165" s="10"/>
      <c r="C165" s="11"/>
      <c r="D165" s="11"/>
      <c r="E165" s="11"/>
      <c r="F165" s="11"/>
      <c r="G165" s="12">
        <v>3224236</v>
      </c>
      <c r="H165" s="13" t="s">
        <v>130</v>
      </c>
      <c r="I165" s="14">
        <v>50000</v>
      </c>
      <c r="J165" s="14">
        <v>0</v>
      </c>
      <c r="K165" s="14">
        <v>0</v>
      </c>
      <c r="L165" s="14">
        <v>0</v>
      </c>
      <c r="M165" s="14">
        <f t="shared" si="60"/>
        <v>50000</v>
      </c>
      <c r="N165" s="14">
        <f>M165*1.25</f>
        <v>62500</v>
      </c>
      <c r="O165" s="14">
        <f t="shared" si="61"/>
        <v>50000</v>
      </c>
      <c r="P165" s="15"/>
    </row>
    <row r="166" spans="1:16" ht="24" x14ac:dyDescent="0.25">
      <c r="A166" s="52"/>
      <c r="B166" s="53"/>
      <c r="C166" s="54"/>
      <c r="D166" s="54"/>
      <c r="E166" s="54"/>
      <c r="F166" s="54"/>
      <c r="G166" s="55">
        <v>32244</v>
      </c>
      <c r="H166" s="56" t="s">
        <v>131</v>
      </c>
      <c r="I166" s="49">
        <f>I167</f>
        <v>130000</v>
      </c>
      <c r="J166" s="49">
        <f>J167</f>
        <v>7000</v>
      </c>
      <c r="K166" s="49">
        <f>K167</f>
        <v>0</v>
      </c>
      <c r="L166" s="49">
        <v>0</v>
      </c>
      <c r="M166" s="49">
        <f>M167</f>
        <v>137000</v>
      </c>
      <c r="N166" s="49">
        <f t="shared" ref="N166:O166" si="62">N167</f>
        <v>171250</v>
      </c>
      <c r="O166" s="49">
        <f t="shared" si="62"/>
        <v>160600</v>
      </c>
      <c r="P166" s="81"/>
    </row>
    <row r="167" spans="1:16" ht="35.25" customHeight="1" x14ac:dyDescent="0.25">
      <c r="A167" s="86" t="s">
        <v>378</v>
      </c>
      <c r="B167" s="87" t="s">
        <v>235</v>
      </c>
      <c r="C167" s="88" t="s">
        <v>12</v>
      </c>
      <c r="D167" s="88"/>
      <c r="E167" s="88"/>
      <c r="F167" s="88"/>
      <c r="G167" s="89">
        <v>322441</v>
      </c>
      <c r="H167" s="24" t="s">
        <v>132</v>
      </c>
      <c r="I167" s="30">
        <v>130000</v>
      </c>
      <c r="J167" s="30">
        <v>7000</v>
      </c>
      <c r="K167" s="25">
        <v>0</v>
      </c>
      <c r="L167" s="25">
        <v>0</v>
      </c>
      <c r="M167" s="25">
        <f>I167+J167</f>
        <v>137000</v>
      </c>
      <c r="N167" s="80">
        <f>M167*1.25</f>
        <v>171250</v>
      </c>
      <c r="O167" s="44">
        <v>160600</v>
      </c>
      <c r="P167" s="77" t="s">
        <v>13</v>
      </c>
    </row>
    <row r="168" spans="1:16" ht="24.95" customHeight="1" x14ac:dyDescent="0.25">
      <c r="A168" s="52"/>
      <c r="B168" s="53"/>
      <c r="C168" s="54"/>
      <c r="D168" s="54"/>
      <c r="E168" s="54"/>
      <c r="F168" s="54"/>
      <c r="G168" s="55">
        <v>3225</v>
      </c>
      <c r="H168" s="56" t="s">
        <v>133</v>
      </c>
      <c r="I168" s="49">
        <f>I170</f>
        <v>190000</v>
      </c>
      <c r="J168" s="49"/>
      <c r="K168" s="49">
        <f t="shared" ref="K168" si="63">K170</f>
        <v>0</v>
      </c>
      <c r="L168" s="49">
        <f>L169+L170</f>
        <v>0</v>
      </c>
      <c r="M168" s="49">
        <v>190000</v>
      </c>
      <c r="N168" s="49">
        <f>I168*1.25</f>
        <v>237500</v>
      </c>
      <c r="O168" s="49">
        <f>O169+O170</f>
        <v>222775</v>
      </c>
      <c r="P168" s="81"/>
    </row>
    <row r="169" spans="1:16" ht="24.95" customHeight="1" x14ac:dyDescent="0.25">
      <c r="A169" s="129" t="s">
        <v>443</v>
      </c>
      <c r="B169" s="130" t="s">
        <v>444</v>
      </c>
      <c r="C169" s="131" t="s">
        <v>12</v>
      </c>
      <c r="D169" s="131"/>
      <c r="E169" s="131"/>
      <c r="F169" s="131"/>
      <c r="G169" s="158">
        <v>32251</v>
      </c>
      <c r="H169" s="159" t="s">
        <v>445</v>
      </c>
      <c r="I169" s="160">
        <v>0</v>
      </c>
      <c r="J169" s="160">
        <v>0</v>
      </c>
      <c r="K169" s="160">
        <v>0</v>
      </c>
      <c r="L169" s="160">
        <v>50000</v>
      </c>
      <c r="M169" s="160">
        <v>50000</v>
      </c>
      <c r="N169" s="160">
        <f>M169*1.25</f>
        <v>62500</v>
      </c>
      <c r="O169" s="160">
        <v>58625</v>
      </c>
      <c r="P169" s="26" t="s">
        <v>13</v>
      </c>
    </row>
    <row r="170" spans="1:16" ht="24.95" customHeight="1" x14ac:dyDescent="0.25">
      <c r="A170" s="31"/>
      <c r="B170" s="27" t="s">
        <v>236</v>
      </c>
      <c r="C170" s="21" t="s">
        <v>12</v>
      </c>
      <c r="D170" s="21"/>
      <c r="E170" s="21"/>
      <c r="F170" s="21"/>
      <c r="G170" s="28">
        <v>32251</v>
      </c>
      <c r="H170" s="29" t="s">
        <v>134</v>
      </c>
      <c r="I170" s="30">
        <v>190000</v>
      </c>
      <c r="J170" s="30">
        <v>0</v>
      </c>
      <c r="K170" s="30">
        <v>0</v>
      </c>
      <c r="L170" s="30">
        <v>-50000</v>
      </c>
      <c r="M170" s="25">
        <f>L170+K170+I170</f>
        <v>140000</v>
      </c>
      <c r="N170" s="30">
        <f>M170*1.25</f>
        <v>175000</v>
      </c>
      <c r="O170" s="30">
        <v>164150</v>
      </c>
      <c r="P170" s="26" t="s">
        <v>13</v>
      </c>
    </row>
    <row r="171" spans="1:16" ht="24.95" customHeight="1" x14ac:dyDescent="0.25">
      <c r="A171" s="52"/>
      <c r="B171" s="53"/>
      <c r="C171" s="54"/>
      <c r="D171" s="54"/>
      <c r="E171" s="54"/>
      <c r="F171" s="54"/>
      <c r="G171" s="55">
        <v>32272</v>
      </c>
      <c r="H171" s="56" t="s">
        <v>135</v>
      </c>
      <c r="I171" s="49">
        <f>SUM(I172:I173)</f>
        <v>200000</v>
      </c>
      <c r="J171" s="49">
        <f>J172</f>
        <v>-30000</v>
      </c>
      <c r="K171" s="49">
        <f>SUM(K172:K174)</f>
        <v>570000</v>
      </c>
      <c r="L171" s="49">
        <f>L172+L173+L174+L175</f>
        <v>24000</v>
      </c>
      <c r="M171" s="49">
        <f>M172+M173+M174+M175</f>
        <v>764000</v>
      </c>
      <c r="N171" s="49">
        <f>N172+N173+N174+N175</f>
        <v>955000</v>
      </c>
      <c r="O171" s="49">
        <f>O172+O173+O174</f>
        <v>867550</v>
      </c>
      <c r="P171" s="81"/>
    </row>
    <row r="172" spans="1:16" ht="24.95" customHeight="1" x14ac:dyDescent="0.25">
      <c r="A172" s="31" t="s">
        <v>384</v>
      </c>
      <c r="B172" s="27" t="s">
        <v>385</v>
      </c>
      <c r="C172" s="21" t="s">
        <v>12</v>
      </c>
      <c r="D172" s="21"/>
      <c r="E172" s="21"/>
      <c r="F172" s="21"/>
      <c r="G172" s="28">
        <v>32272</v>
      </c>
      <c r="H172" s="29" t="s">
        <v>383</v>
      </c>
      <c r="I172" s="30">
        <v>100000</v>
      </c>
      <c r="J172" s="30">
        <v>-30000</v>
      </c>
      <c r="K172" s="30">
        <v>0</v>
      </c>
      <c r="L172" s="30">
        <v>0</v>
      </c>
      <c r="M172" s="25">
        <f>I172+J172</f>
        <v>70000</v>
      </c>
      <c r="N172" s="30">
        <f>M172*1.25</f>
        <v>87500</v>
      </c>
      <c r="O172" s="30">
        <v>82000</v>
      </c>
      <c r="P172" s="26" t="s">
        <v>13</v>
      </c>
    </row>
    <row r="173" spans="1:16" ht="24.95" customHeight="1" x14ac:dyDescent="0.25">
      <c r="A173" s="31" t="s">
        <v>417</v>
      </c>
      <c r="B173" s="27" t="s">
        <v>237</v>
      </c>
      <c r="C173" s="21" t="s">
        <v>12</v>
      </c>
      <c r="D173" s="21"/>
      <c r="E173" s="21"/>
      <c r="F173" s="21"/>
      <c r="G173" s="28">
        <v>32272</v>
      </c>
      <c r="H173" s="29" t="s">
        <v>312</v>
      </c>
      <c r="I173" s="30">
        <v>100000</v>
      </c>
      <c r="J173" s="30">
        <v>0</v>
      </c>
      <c r="K173" s="30">
        <v>0</v>
      </c>
      <c r="L173" s="30">
        <v>0</v>
      </c>
      <c r="M173" s="25">
        <f>I173+K173</f>
        <v>100000</v>
      </c>
      <c r="N173" s="30">
        <f>M173*1.25</f>
        <v>125000</v>
      </c>
      <c r="O173" s="30">
        <f>I173*1.1725</f>
        <v>117250.00000000001</v>
      </c>
      <c r="P173" s="26" t="s">
        <v>13</v>
      </c>
    </row>
    <row r="174" spans="1:16" ht="24.95" customHeight="1" x14ac:dyDescent="0.25">
      <c r="A174" s="31" t="s">
        <v>418</v>
      </c>
      <c r="B174" s="27" t="s">
        <v>419</v>
      </c>
      <c r="C174" s="21" t="s">
        <v>14</v>
      </c>
      <c r="D174" s="21"/>
      <c r="E174" s="21"/>
      <c r="F174" s="21"/>
      <c r="G174" s="28">
        <v>32272</v>
      </c>
      <c r="H174" s="29" t="s">
        <v>420</v>
      </c>
      <c r="I174" s="30">
        <v>0</v>
      </c>
      <c r="J174" s="30">
        <v>0</v>
      </c>
      <c r="K174" s="30">
        <v>570000</v>
      </c>
      <c r="L174" s="30">
        <v>0</v>
      </c>
      <c r="M174" s="25">
        <v>570000</v>
      </c>
      <c r="N174" s="30">
        <f>M174*1.25</f>
        <v>712500</v>
      </c>
      <c r="O174" s="30">
        <v>668300</v>
      </c>
      <c r="P174" s="26" t="s">
        <v>13</v>
      </c>
    </row>
    <row r="175" spans="1:16" ht="24.95" customHeight="1" x14ac:dyDescent="0.25">
      <c r="A175" s="135"/>
      <c r="B175" s="136" t="s">
        <v>468</v>
      </c>
      <c r="C175" s="133" t="s">
        <v>12</v>
      </c>
      <c r="D175" s="133"/>
      <c r="E175" s="133"/>
      <c r="F175" s="133"/>
      <c r="G175" s="161">
        <v>32272</v>
      </c>
      <c r="H175" s="162" t="s">
        <v>467</v>
      </c>
      <c r="I175" s="105">
        <v>0</v>
      </c>
      <c r="J175" s="105">
        <v>0</v>
      </c>
      <c r="K175" s="105">
        <v>0</v>
      </c>
      <c r="L175" s="105">
        <v>24000</v>
      </c>
      <c r="M175" s="160">
        <v>24000</v>
      </c>
      <c r="N175" s="105">
        <f>M175*1.25</f>
        <v>30000</v>
      </c>
      <c r="O175" s="105">
        <v>28100</v>
      </c>
      <c r="P175" s="140"/>
    </row>
    <row r="176" spans="1:16" ht="24.95" customHeight="1" x14ac:dyDescent="0.25">
      <c r="A176" s="52"/>
      <c r="B176" s="53"/>
      <c r="C176" s="54"/>
      <c r="D176" s="54"/>
      <c r="E176" s="54"/>
      <c r="F176" s="54"/>
      <c r="G176" s="55">
        <v>3231</v>
      </c>
      <c r="H176" s="56" t="s">
        <v>136</v>
      </c>
      <c r="I176" s="49">
        <f>I177+I180</f>
        <v>963000</v>
      </c>
      <c r="J176" s="49">
        <v>0</v>
      </c>
      <c r="K176" s="49">
        <f>K177+K180</f>
        <v>0</v>
      </c>
      <c r="L176" s="49">
        <v>0</v>
      </c>
      <c r="M176" s="49">
        <f>M177+M180</f>
        <v>963000</v>
      </c>
      <c r="N176" s="49">
        <f t="shared" ref="N176:O176" si="64">N177+N180</f>
        <v>1203750</v>
      </c>
      <c r="O176" s="49">
        <f t="shared" si="64"/>
        <v>1129117.5000000002</v>
      </c>
      <c r="P176" s="81"/>
    </row>
    <row r="177" spans="1:16" ht="24.95" customHeight="1" x14ac:dyDescent="0.25">
      <c r="A177" s="41"/>
      <c r="B177" s="10"/>
      <c r="C177" s="11"/>
      <c r="D177" s="11"/>
      <c r="E177" s="11"/>
      <c r="F177" s="11"/>
      <c r="G177" s="12">
        <v>32311</v>
      </c>
      <c r="H177" s="13" t="s">
        <v>137</v>
      </c>
      <c r="I177" s="14">
        <f>SUM(I178:I179)</f>
        <v>570000</v>
      </c>
      <c r="J177" s="14">
        <v>0</v>
      </c>
      <c r="K177" s="14">
        <f>SUM(K178:K179)</f>
        <v>0</v>
      </c>
      <c r="L177" s="14">
        <v>0</v>
      </c>
      <c r="M177" s="14">
        <f>SUM(M178:M179)</f>
        <v>570000</v>
      </c>
      <c r="N177" s="14">
        <f t="shared" ref="N177:O177" si="65">SUM(N178:N179)</f>
        <v>712500</v>
      </c>
      <c r="O177" s="14">
        <f t="shared" si="65"/>
        <v>668325.00000000012</v>
      </c>
      <c r="P177" s="15"/>
    </row>
    <row r="178" spans="1:16" ht="24.95" customHeight="1" x14ac:dyDescent="0.25">
      <c r="A178" s="31"/>
      <c r="B178" s="27"/>
      <c r="C178" s="21"/>
      <c r="D178" s="21"/>
      <c r="E178" s="21"/>
      <c r="F178" s="21"/>
      <c r="G178" s="28">
        <v>32311</v>
      </c>
      <c r="H178" s="29" t="s">
        <v>138</v>
      </c>
      <c r="I178" s="30">
        <v>170000</v>
      </c>
      <c r="J178" s="30">
        <v>0</v>
      </c>
      <c r="K178" s="30">
        <v>0</v>
      </c>
      <c r="L178" s="30">
        <v>0</v>
      </c>
      <c r="M178" s="30">
        <f>I178+K178</f>
        <v>170000</v>
      </c>
      <c r="N178" s="30">
        <f>M178*1.25</f>
        <v>212500</v>
      </c>
      <c r="O178" s="30">
        <f>I178*1.1725</f>
        <v>199325.00000000003</v>
      </c>
      <c r="P178" s="26" t="s">
        <v>121</v>
      </c>
    </row>
    <row r="179" spans="1:16" ht="48" x14ac:dyDescent="0.25">
      <c r="A179" s="31"/>
      <c r="B179" s="33"/>
      <c r="C179" s="22"/>
      <c r="D179" s="22"/>
      <c r="E179" s="22"/>
      <c r="F179" s="22"/>
      <c r="G179" s="23">
        <v>32311</v>
      </c>
      <c r="H179" s="24" t="s">
        <v>139</v>
      </c>
      <c r="I179" s="25">
        <v>400000</v>
      </c>
      <c r="J179" s="25">
        <v>0</v>
      </c>
      <c r="K179" s="25">
        <v>0</v>
      </c>
      <c r="L179" s="25">
        <v>0</v>
      </c>
      <c r="M179" s="30">
        <f>I179+K179</f>
        <v>400000</v>
      </c>
      <c r="N179" s="30">
        <f>M179*1.25</f>
        <v>500000</v>
      </c>
      <c r="O179" s="30">
        <f>I179*1.1725</f>
        <v>469000.00000000006</v>
      </c>
      <c r="P179" s="77" t="s">
        <v>121</v>
      </c>
    </row>
    <row r="180" spans="1:16" ht="24.95" customHeight="1" x14ac:dyDescent="0.25">
      <c r="A180" s="41"/>
      <c r="B180" s="10"/>
      <c r="C180" s="11"/>
      <c r="D180" s="11"/>
      <c r="E180" s="11"/>
      <c r="F180" s="11"/>
      <c r="G180" s="12">
        <v>32313</v>
      </c>
      <c r="H180" s="13" t="s">
        <v>140</v>
      </c>
      <c r="I180" s="14">
        <v>393000</v>
      </c>
      <c r="J180" s="14">
        <v>0</v>
      </c>
      <c r="K180" s="14">
        <v>0</v>
      </c>
      <c r="L180" s="14">
        <v>0</v>
      </c>
      <c r="M180" s="14">
        <v>393000</v>
      </c>
      <c r="N180" s="14">
        <f>M180*1.25</f>
        <v>491250</v>
      </c>
      <c r="O180" s="14">
        <f>I180*1.1725</f>
        <v>460792.50000000006</v>
      </c>
      <c r="P180" s="91" t="s">
        <v>121</v>
      </c>
    </row>
    <row r="181" spans="1:16" ht="24.95" customHeight="1" x14ac:dyDescent="0.25">
      <c r="A181" s="73"/>
      <c r="B181" s="74"/>
      <c r="C181" s="16"/>
      <c r="D181" s="16"/>
      <c r="E181" s="16"/>
      <c r="F181" s="16"/>
      <c r="G181" s="17">
        <v>3232</v>
      </c>
      <c r="H181" s="18" t="s">
        <v>141</v>
      </c>
      <c r="I181" s="19">
        <f>I182+I186+I224</f>
        <v>3317000</v>
      </c>
      <c r="J181" s="19">
        <v>0</v>
      </c>
      <c r="K181" s="19">
        <f>K182+K186+K224</f>
        <v>410000</v>
      </c>
      <c r="L181" s="19">
        <f>L182+L186+L198+L222+L223+L224+L230</f>
        <v>499000</v>
      </c>
      <c r="M181" s="19">
        <f>M182+M186+M224</f>
        <v>4295000</v>
      </c>
      <c r="N181" s="19">
        <f>N182+N186+N224</f>
        <v>1398750</v>
      </c>
      <c r="O181" s="19">
        <f t="shared" ref="O181" si="66">O182+O186+O224</f>
        <v>2620725</v>
      </c>
      <c r="P181" s="92"/>
    </row>
    <row r="182" spans="1:16" ht="24.95" customHeight="1" x14ac:dyDescent="0.25">
      <c r="A182" s="52"/>
      <c r="B182" s="53" t="s">
        <v>238</v>
      </c>
      <c r="C182" s="54" t="s">
        <v>12</v>
      </c>
      <c r="D182" s="54"/>
      <c r="E182" s="54"/>
      <c r="F182" s="54"/>
      <c r="G182" s="55">
        <v>32321</v>
      </c>
      <c r="H182" s="56" t="s">
        <v>142</v>
      </c>
      <c r="I182" s="49">
        <f>SUM(I183:I184)</f>
        <v>100000</v>
      </c>
      <c r="J182" s="49">
        <v>0</v>
      </c>
      <c r="K182" s="49">
        <f t="shared" ref="K182" si="67">SUM(K183:K184)</f>
        <v>0</v>
      </c>
      <c r="L182" s="49">
        <f>L183+L184+L185</f>
        <v>499000</v>
      </c>
      <c r="M182" s="49">
        <f>M183+M184+M185</f>
        <v>599000</v>
      </c>
      <c r="N182" s="49">
        <f>N183+N184+N185</f>
        <v>748750</v>
      </c>
      <c r="O182" s="49">
        <f t="shared" ref="O182" si="68">SUM(O183:O184)</f>
        <v>117250.00000000001</v>
      </c>
      <c r="P182" s="81"/>
    </row>
    <row r="183" spans="1:16" ht="24.95" customHeight="1" x14ac:dyDescent="0.25">
      <c r="A183" s="31"/>
      <c r="B183" s="27"/>
      <c r="C183" s="21"/>
      <c r="D183" s="21"/>
      <c r="E183" s="21"/>
      <c r="F183" s="21"/>
      <c r="G183" s="28"/>
      <c r="H183" s="29" t="s">
        <v>143</v>
      </c>
      <c r="I183" s="30">
        <v>50000</v>
      </c>
      <c r="J183" s="30">
        <v>0</v>
      </c>
      <c r="K183" s="30">
        <v>0</v>
      </c>
      <c r="L183" s="30">
        <v>0</v>
      </c>
      <c r="M183" s="30">
        <f>I183+K183</f>
        <v>50000</v>
      </c>
      <c r="N183" s="30">
        <f>I183*1.25</f>
        <v>62500</v>
      </c>
      <c r="O183" s="30">
        <f>I183*1.1725</f>
        <v>58625.000000000007</v>
      </c>
      <c r="P183" s="26"/>
    </row>
    <row r="184" spans="1:16" ht="24.95" customHeight="1" x14ac:dyDescent="0.25">
      <c r="A184" s="31"/>
      <c r="B184" s="27"/>
      <c r="C184" s="21"/>
      <c r="D184" s="21"/>
      <c r="E184" s="21"/>
      <c r="F184" s="21"/>
      <c r="G184" s="28"/>
      <c r="H184" s="29" t="s">
        <v>144</v>
      </c>
      <c r="I184" s="30">
        <v>50000</v>
      </c>
      <c r="J184" s="30">
        <v>0</v>
      </c>
      <c r="K184" s="30">
        <v>0</v>
      </c>
      <c r="L184" s="30">
        <v>0</v>
      </c>
      <c r="M184" s="30">
        <f>I184+K184</f>
        <v>50000</v>
      </c>
      <c r="N184" s="30">
        <f>I184*1.25</f>
        <v>62500</v>
      </c>
      <c r="O184" s="30">
        <f>I184*1.1725</f>
        <v>58625.000000000007</v>
      </c>
      <c r="P184" s="26"/>
    </row>
    <row r="185" spans="1:16" ht="33" customHeight="1" x14ac:dyDescent="0.25">
      <c r="A185" s="135"/>
      <c r="B185" s="136"/>
      <c r="C185" s="133"/>
      <c r="D185" s="133"/>
      <c r="E185" s="133"/>
      <c r="F185" s="133"/>
      <c r="G185" s="138"/>
      <c r="H185" s="159" t="s">
        <v>463</v>
      </c>
      <c r="I185" s="105">
        <v>0</v>
      </c>
      <c r="J185" s="105">
        <v>0</v>
      </c>
      <c r="K185" s="105">
        <v>0</v>
      </c>
      <c r="L185" s="105">
        <v>499000</v>
      </c>
      <c r="M185" s="105">
        <v>499000</v>
      </c>
      <c r="N185" s="160">
        <f>M185*1.25</f>
        <v>623750</v>
      </c>
      <c r="O185" s="105">
        <v>499000</v>
      </c>
      <c r="P185" s="163"/>
    </row>
    <row r="186" spans="1:16" ht="24.95" customHeight="1" x14ac:dyDescent="0.25">
      <c r="A186" s="52"/>
      <c r="B186" s="53"/>
      <c r="C186" s="54"/>
      <c r="D186" s="54"/>
      <c r="E186" s="54"/>
      <c r="F186" s="54"/>
      <c r="G186" s="55">
        <v>32322</v>
      </c>
      <c r="H186" s="56" t="s">
        <v>145</v>
      </c>
      <c r="I186" s="49">
        <f>SUM(I187:I198)</f>
        <v>2697000</v>
      </c>
      <c r="J186" s="49">
        <f>J197</f>
        <v>69000</v>
      </c>
      <c r="K186" s="49">
        <f>K190+K191+K192+K193</f>
        <v>410000</v>
      </c>
      <c r="L186" s="49">
        <v>0</v>
      </c>
      <c r="M186" s="49">
        <f>I186+J186+K186</f>
        <v>3176000</v>
      </c>
      <c r="N186" s="49"/>
      <c r="O186" s="49">
        <f>O187+O188+O189+O190+O191+O192+O193+O194+O195+O196+O197+O198</f>
        <v>2186900</v>
      </c>
      <c r="P186" s="81"/>
    </row>
    <row r="187" spans="1:16" ht="24.95" customHeight="1" x14ac:dyDescent="0.25">
      <c r="A187" s="50"/>
      <c r="B187" s="27"/>
      <c r="C187" s="21"/>
      <c r="D187" s="21"/>
      <c r="E187" s="21"/>
      <c r="F187" s="21"/>
      <c r="G187" s="21"/>
      <c r="H187" s="29" t="s">
        <v>146</v>
      </c>
      <c r="I187" s="30">
        <v>15000</v>
      </c>
      <c r="J187" s="30">
        <v>0</v>
      </c>
      <c r="K187" s="30">
        <v>0</v>
      </c>
      <c r="L187" s="30">
        <v>0</v>
      </c>
      <c r="M187" s="30">
        <f>I187+K187</f>
        <v>15000</v>
      </c>
      <c r="N187" s="30">
        <f>I187*1.25</f>
        <v>18750</v>
      </c>
      <c r="O187" s="51">
        <f>I187*1.1725</f>
        <v>17587.5</v>
      </c>
      <c r="P187" s="115"/>
    </row>
    <row r="188" spans="1:16" ht="24.95" customHeight="1" x14ac:dyDescent="0.25">
      <c r="A188" s="50"/>
      <c r="B188" s="27"/>
      <c r="C188" s="21"/>
      <c r="D188" s="21"/>
      <c r="E188" s="21"/>
      <c r="F188" s="21"/>
      <c r="G188" s="21"/>
      <c r="H188" s="29" t="s">
        <v>147</v>
      </c>
      <c r="I188" s="30">
        <v>20000</v>
      </c>
      <c r="J188" s="30">
        <v>0</v>
      </c>
      <c r="K188" s="30">
        <v>0</v>
      </c>
      <c r="L188" s="30">
        <v>0</v>
      </c>
      <c r="M188" s="30">
        <f>I188+K188</f>
        <v>20000</v>
      </c>
      <c r="N188" s="30">
        <f>I188*1.25</f>
        <v>25000</v>
      </c>
      <c r="O188" s="51">
        <f>I188*1.1725</f>
        <v>23450.000000000004</v>
      </c>
      <c r="P188" s="115"/>
    </row>
    <row r="189" spans="1:16" ht="24.95" customHeight="1" x14ac:dyDescent="0.25">
      <c r="A189" s="50"/>
      <c r="B189" s="27"/>
      <c r="C189" s="21"/>
      <c r="D189" s="21"/>
      <c r="E189" s="21"/>
      <c r="F189" s="21"/>
      <c r="G189" s="21"/>
      <c r="H189" s="29" t="s">
        <v>148</v>
      </c>
      <c r="I189" s="30">
        <v>20000</v>
      </c>
      <c r="J189" s="30">
        <v>0</v>
      </c>
      <c r="K189" s="30">
        <v>0</v>
      </c>
      <c r="L189" s="30">
        <v>0</v>
      </c>
      <c r="M189" s="30">
        <f>I189+K189</f>
        <v>20000</v>
      </c>
      <c r="N189" s="30">
        <f>I189*1.25</f>
        <v>25000</v>
      </c>
      <c r="O189" s="51">
        <f>I189*1.1725</f>
        <v>23450.000000000004</v>
      </c>
      <c r="P189" s="115"/>
    </row>
    <row r="190" spans="1:16" ht="24.95" customHeight="1" x14ac:dyDescent="0.25">
      <c r="A190" s="50" t="s">
        <v>402</v>
      </c>
      <c r="B190" s="27" t="s">
        <v>403</v>
      </c>
      <c r="C190" s="21" t="s">
        <v>12</v>
      </c>
      <c r="D190" s="21"/>
      <c r="E190" s="21"/>
      <c r="F190" s="21"/>
      <c r="G190" s="21"/>
      <c r="H190" s="29" t="s">
        <v>404</v>
      </c>
      <c r="I190" s="30">
        <v>0</v>
      </c>
      <c r="J190" s="30">
        <v>0</v>
      </c>
      <c r="K190" s="30">
        <v>195000</v>
      </c>
      <c r="L190" s="30">
        <v>0</v>
      </c>
      <c r="M190" s="30">
        <v>195000</v>
      </c>
      <c r="N190" s="30">
        <f>M190*1.25</f>
        <v>243750</v>
      </c>
      <c r="O190" s="51">
        <v>243750</v>
      </c>
      <c r="P190" s="115" t="s">
        <v>354</v>
      </c>
    </row>
    <row r="191" spans="1:16" ht="38.25" customHeight="1" x14ac:dyDescent="0.25">
      <c r="A191" s="50" t="s">
        <v>399</v>
      </c>
      <c r="B191" s="27" t="s">
        <v>400</v>
      </c>
      <c r="C191" s="21" t="s">
        <v>12</v>
      </c>
      <c r="D191" s="21"/>
      <c r="E191" s="21"/>
      <c r="F191" s="21"/>
      <c r="G191" s="21"/>
      <c r="H191" s="29" t="s">
        <v>401</v>
      </c>
      <c r="I191" s="30">
        <v>0</v>
      </c>
      <c r="J191" s="30">
        <v>0</v>
      </c>
      <c r="K191" s="30">
        <v>140000</v>
      </c>
      <c r="L191" s="30">
        <v>0</v>
      </c>
      <c r="M191" s="30">
        <v>140000</v>
      </c>
      <c r="N191" s="30">
        <f>M191*1.25</f>
        <v>175000</v>
      </c>
      <c r="O191" s="51">
        <v>140000</v>
      </c>
      <c r="P191" s="115" t="s">
        <v>354</v>
      </c>
    </row>
    <row r="192" spans="1:16" ht="24.95" customHeight="1" x14ac:dyDescent="0.25">
      <c r="A192" s="50" t="s">
        <v>356</v>
      </c>
      <c r="B192" s="27" t="s">
        <v>274</v>
      </c>
      <c r="C192" s="21" t="s">
        <v>12</v>
      </c>
      <c r="D192" s="21"/>
      <c r="E192" s="21"/>
      <c r="F192" s="21"/>
      <c r="G192" s="21"/>
      <c r="H192" s="29" t="s">
        <v>273</v>
      </c>
      <c r="I192" s="30">
        <v>30000</v>
      </c>
      <c r="J192" s="30">
        <v>0</v>
      </c>
      <c r="K192" s="30">
        <v>40000</v>
      </c>
      <c r="L192" s="30">
        <v>0</v>
      </c>
      <c r="M192" s="30">
        <f>I192+K192</f>
        <v>70000</v>
      </c>
      <c r="N192" s="30">
        <v>87500</v>
      </c>
      <c r="O192" s="51">
        <f>M192*1.1725</f>
        <v>82075</v>
      </c>
      <c r="P192" s="115" t="s">
        <v>354</v>
      </c>
    </row>
    <row r="193" spans="1:16" ht="24.95" customHeight="1" x14ac:dyDescent="0.25">
      <c r="A193" s="50" t="s">
        <v>355</v>
      </c>
      <c r="B193" s="27" t="s">
        <v>274</v>
      </c>
      <c r="C193" s="21" t="s">
        <v>12</v>
      </c>
      <c r="D193" s="21"/>
      <c r="E193" s="21"/>
      <c r="F193" s="21"/>
      <c r="G193" s="21"/>
      <c r="H193" s="29" t="s">
        <v>275</v>
      </c>
      <c r="I193" s="30">
        <v>55000</v>
      </c>
      <c r="J193" s="30">
        <v>0</v>
      </c>
      <c r="K193" s="30">
        <v>35000</v>
      </c>
      <c r="L193" s="30">
        <v>0</v>
      </c>
      <c r="M193" s="30">
        <f>I193+K193</f>
        <v>90000</v>
      </c>
      <c r="N193" s="30">
        <v>112500</v>
      </c>
      <c r="O193" s="51">
        <f>M193*1.1725</f>
        <v>105525.00000000001</v>
      </c>
      <c r="P193" s="115" t="s">
        <v>354</v>
      </c>
    </row>
    <row r="194" spans="1:16" ht="32.25" customHeight="1" x14ac:dyDescent="0.25">
      <c r="A194" s="50"/>
      <c r="B194" s="27" t="s">
        <v>239</v>
      </c>
      <c r="C194" s="21" t="s">
        <v>12</v>
      </c>
      <c r="D194" s="21"/>
      <c r="E194" s="21"/>
      <c r="F194" s="21"/>
      <c r="G194" s="21"/>
      <c r="H194" s="29" t="s">
        <v>149</v>
      </c>
      <c r="I194" s="30">
        <v>145000</v>
      </c>
      <c r="J194" s="30">
        <v>0</v>
      </c>
      <c r="K194" s="30">
        <v>0</v>
      </c>
      <c r="L194" s="30">
        <v>0</v>
      </c>
      <c r="M194" s="30">
        <f>I194+K194</f>
        <v>145000</v>
      </c>
      <c r="N194" s="30">
        <f>I194*1.25</f>
        <v>181250</v>
      </c>
      <c r="O194" s="51">
        <f>I194*1.1725</f>
        <v>170012.5</v>
      </c>
      <c r="P194" s="115" t="s">
        <v>13</v>
      </c>
    </row>
    <row r="195" spans="1:16" ht="24.95" customHeight="1" x14ac:dyDescent="0.25">
      <c r="A195" s="50"/>
      <c r="B195" s="27" t="s">
        <v>240</v>
      </c>
      <c r="C195" s="21" t="s">
        <v>12</v>
      </c>
      <c r="D195" s="21"/>
      <c r="E195" s="21"/>
      <c r="F195" s="21"/>
      <c r="G195" s="21"/>
      <c r="H195" s="29" t="s">
        <v>150</v>
      </c>
      <c r="I195" s="30">
        <v>90000</v>
      </c>
      <c r="J195" s="30">
        <v>0</v>
      </c>
      <c r="K195" s="30">
        <v>0</v>
      </c>
      <c r="L195" s="30">
        <v>0</v>
      </c>
      <c r="M195" s="30">
        <f>I195+K195</f>
        <v>90000</v>
      </c>
      <c r="N195" s="30">
        <f>I195*1.25</f>
        <v>112500</v>
      </c>
      <c r="O195" s="51">
        <f>I195*1.1725</f>
        <v>105525.00000000001</v>
      </c>
      <c r="P195" s="115" t="s">
        <v>13</v>
      </c>
    </row>
    <row r="196" spans="1:16" ht="24.95" customHeight="1" x14ac:dyDescent="0.25">
      <c r="A196" s="50"/>
      <c r="B196" s="27" t="s">
        <v>241</v>
      </c>
      <c r="C196" s="21" t="s">
        <v>12</v>
      </c>
      <c r="D196" s="21"/>
      <c r="E196" s="21"/>
      <c r="F196" s="21"/>
      <c r="G196" s="21"/>
      <c r="H196" s="29" t="s">
        <v>151</v>
      </c>
      <c r="I196" s="30">
        <v>50000</v>
      </c>
      <c r="J196" s="30">
        <v>0</v>
      </c>
      <c r="K196" s="30">
        <v>0</v>
      </c>
      <c r="L196" s="30">
        <v>0</v>
      </c>
      <c r="M196" s="30">
        <f>I196+K196</f>
        <v>50000</v>
      </c>
      <c r="N196" s="30">
        <f>I196*1.25</f>
        <v>62500</v>
      </c>
      <c r="O196" s="51">
        <f>I196*1.1725</f>
        <v>58625.000000000007</v>
      </c>
      <c r="P196" s="115" t="s">
        <v>13</v>
      </c>
    </row>
    <row r="197" spans="1:16" ht="24.95" customHeight="1" x14ac:dyDescent="0.25">
      <c r="A197" s="50" t="s">
        <v>359</v>
      </c>
      <c r="B197" s="27" t="s">
        <v>347</v>
      </c>
      <c r="C197" s="21" t="s">
        <v>12</v>
      </c>
      <c r="D197" s="21"/>
      <c r="E197" s="21"/>
      <c r="F197" s="21"/>
      <c r="G197" s="21"/>
      <c r="H197" s="29" t="s">
        <v>348</v>
      </c>
      <c r="I197" s="30">
        <v>0</v>
      </c>
      <c r="J197" s="30">
        <v>69000</v>
      </c>
      <c r="K197" s="30">
        <v>0</v>
      </c>
      <c r="L197" s="30">
        <v>0</v>
      </c>
      <c r="M197" s="30">
        <f>J197</f>
        <v>69000</v>
      </c>
      <c r="N197" s="30">
        <v>86200</v>
      </c>
      <c r="O197" s="51">
        <v>80900</v>
      </c>
      <c r="P197" s="115" t="s">
        <v>354</v>
      </c>
    </row>
    <row r="198" spans="1:16" ht="36" x14ac:dyDescent="0.25">
      <c r="A198" s="93" t="s">
        <v>328</v>
      </c>
      <c r="B198" s="10" t="s">
        <v>242</v>
      </c>
      <c r="C198" s="11" t="s">
        <v>14</v>
      </c>
      <c r="D198" s="11" t="s">
        <v>208</v>
      </c>
      <c r="E198" s="35" t="s">
        <v>301</v>
      </c>
      <c r="F198" s="11" t="s">
        <v>20</v>
      </c>
      <c r="G198" s="12">
        <v>32322</v>
      </c>
      <c r="H198" s="13" t="s">
        <v>209</v>
      </c>
      <c r="I198" s="72">
        <f>SUM(I199:I221)</f>
        <v>2272000</v>
      </c>
      <c r="J198" s="72">
        <v>0</v>
      </c>
      <c r="K198" s="72">
        <f t="shared" ref="K198" si="69">SUM(K199:K221)</f>
        <v>0</v>
      </c>
      <c r="L198" s="72">
        <v>0</v>
      </c>
      <c r="M198" s="72">
        <f>SUM(M199:M221)</f>
        <v>2272000</v>
      </c>
      <c r="N198" s="72">
        <f t="shared" ref="N198" si="70">SUM(N199:N221)</f>
        <v>2840000</v>
      </c>
      <c r="O198" s="72">
        <f>SUM(O199:O221)</f>
        <v>1136000</v>
      </c>
      <c r="P198" s="15" t="s">
        <v>13</v>
      </c>
    </row>
    <row r="199" spans="1:16" ht="24.95" customHeight="1" x14ac:dyDescent="0.25">
      <c r="A199" s="50"/>
      <c r="B199" s="27"/>
      <c r="C199" s="21"/>
      <c r="D199" s="21"/>
      <c r="E199" s="21"/>
      <c r="F199" s="21"/>
      <c r="G199" s="21"/>
      <c r="H199" s="29" t="s">
        <v>152</v>
      </c>
      <c r="I199" s="30">
        <v>410000</v>
      </c>
      <c r="J199" s="30">
        <v>0</v>
      </c>
      <c r="K199" s="30">
        <v>0</v>
      </c>
      <c r="L199" s="30">
        <v>0</v>
      </c>
      <c r="M199" s="30">
        <f t="shared" ref="M199:M222" si="71">I199+K199</f>
        <v>410000</v>
      </c>
      <c r="N199" s="30">
        <f>M199*1.25</f>
        <v>512500</v>
      </c>
      <c r="O199" s="51">
        <f t="shared" ref="O199:O221" si="72">I199/2</f>
        <v>205000</v>
      </c>
      <c r="P199" s="115">
        <f>O199+O200+O201+O202+O203+O204+O205+O206+O207+O208+O209+O210+O211+O212+O213+O214+O215+O216+O217+O218+O219+O220+O221</f>
        <v>1136000</v>
      </c>
    </row>
    <row r="200" spans="1:16" ht="24.95" customHeight="1" x14ac:dyDescent="0.25">
      <c r="A200" s="50"/>
      <c r="B200" s="27"/>
      <c r="C200" s="21"/>
      <c r="D200" s="21"/>
      <c r="E200" s="21"/>
      <c r="F200" s="21"/>
      <c r="G200" s="21"/>
      <c r="H200" s="29" t="s">
        <v>153</v>
      </c>
      <c r="I200" s="30">
        <v>460000</v>
      </c>
      <c r="J200" s="30">
        <v>0</v>
      </c>
      <c r="K200" s="30">
        <v>0</v>
      </c>
      <c r="L200" s="30">
        <v>0</v>
      </c>
      <c r="M200" s="30">
        <f t="shared" si="71"/>
        <v>460000</v>
      </c>
      <c r="N200" s="30">
        <f t="shared" ref="N200:N208" si="73">M200*1.25</f>
        <v>575000</v>
      </c>
      <c r="O200" s="51">
        <f t="shared" si="72"/>
        <v>230000</v>
      </c>
      <c r="P200" s="26"/>
    </row>
    <row r="201" spans="1:16" ht="24.95" customHeight="1" x14ac:dyDescent="0.25">
      <c r="A201" s="50"/>
      <c r="B201" s="27"/>
      <c r="C201" s="21"/>
      <c r="D201" s="21"/>
      <c r="E201" s="21"/>
      <c r="F201" s="21"/>
      <c r="G201" s="21"/>
      <c r="H201" s="29" t="s">
        <v>154</v>
      </c>
      <c r="I201" s="30">
        <v>250000</v>
      </c>
      <c r="J201" s="30">
        <v>0</v>
      </c>
      <c r="K201" s="30">
        <v>0</v>
      </c>
      <c r="L201" s="30">
        <v>0</v>
      </c>
      <c r="M201" s="30">
        <f t="shared" si="71"/>
        <v>250000</v>
      </c>
      <c r="N201" s="30">
        <f t="shared" si="73"/>
        <v>312500</v>
      </c>
      <c r="O201" s="51">
        <f t="shared" si="72"/>
        <v>125000</v>
      </c>
      <c r="P201" s="26"/>
    </row>
    <row r="202" spans="1:16" ht="24.95" customHeight="1" x14ac:dyDescent="0.25">
      <c r="A202" s="50"/>
      <c r="B202" s="27"/>
      <c r="C202" s="21"/>
      <c r="D202" s="21"/>
      <c r="E202" s="21"/>
      <c r="F202" s="21"/>
      <c r="G202" s="21"/>
      <c r="H202" s="29" t="s">
        <v>155</v>
      </c>
      <c r="I202" s="30">
        <v>20000</v>
      </c>
      <c r="J202" s="30">
        <v>0</v>
      </c>
      <c r="K202" s="30">
        <v>0</v>
      </c>
      <c r="L202" s="30">
        <v>0</v>
      </c>
      <c r="M202" s="30">
        <f t="shared" si="71"/>
        <v>20000</v>
      </c>
      <c r="N202" s="30">
        <f t="shared" si="73"/>
        <v>25000</v>
      </c>
      <c r="O202" s="51">
        <f t="shared" si="72"/>
        <v>10000</v>
      </c>
      <c r="P202" s="26"/>
    </row>
    <row r="203" spans="1:16" ht="24.95" customHeight="1" x14ac:dyDescent="0.25">
      <c r="A203" s="50"/>
      <c r="B203" s="27"/>
      <c r="C203" s="21"/>
      <c r="D203" s="21"/>
      <c r="E203" s="21"/>
      <c r="F203" s="21"/>
      <c r="G203" s="21"/>
      <c r="H203" s="29" t="s">
        <v>156</v>
      </c>
      <c r="I203" s="30">
        <v>70000</v>
      </c>
      <c r="J203" s="30">
        <v>0</v>
      </c>
      <c r="K203" s="30">
        <v>0</v>
      </c>
      <c r="L203" s="30">
        <v>0</v>
      </c>
      <c r="M203" s="30">
        <f t="shared" si="71"/>
        <v>70000</v>
      </c>
      <c r="N203" s="30">
        <f t="shared" si="73"/>
        <v>87500</v>
      </c>
      <c r="O203" s="51">
        <f t="shared" si="72"/>
        <v>35000</v>
      </c>
      <c r="P203" s="26"/>
    </row>
    <row r="204" spans="1:16" ht="24.95" customHeight="1" x14ac:dyDescent="0.25">
      <c r="A204" s="50"/>
      <c r="B204" s="27"/>
      <c r="C204" s="21"/>
      <c r="D204" s="21"/>
      <c r="E204" s="21"/>
      <c r="F204" s="21"/>
      <c r="G204" s="21"/>
      <c r="H204" s="29" t="s">
        <v>322</v>
      </c>
      <c r="I204" s="30">
        <v>70000</v>
      </c>
      <c r="J204" s="30">
        <v>0</v>
      </c>
      <c r="K204" s="30">
        <v>0</v>
      </c>
      <c r="L204" s="30">
        <v>0</v>
      </c>
      <c r="M204" s="30">
        <f t="shared" si="71"/>
        <v>70000</v>
      </c>
      <c r="N204" s="30">
        <f t="shared" si="73"/>
        <v>87500</v>
      </c>
      <c r="O204" s="51">
        <f t="shared" si="72"/>
        <v>35000</v>
      </c>
      <c r="P204" s="26"/>
    </row>
    <row r="205" spans="1:16" ht="36" x14ac:dyDescent="0.25">
      <c r="A205" s="50"/>
      <c r="B205" s="27"/>
      <c r="C205" s="21"/>
      <c r="D205" s="21"/>
      <c r="E205" s="21"/>
      <c r="F205" s="21"/>
      <c r="G205" s="21"/>
      <c r="H205" s="29" t="s">
        <v>157</v>
      </c>
      <c r="I205" s="30">
        <v>80000</v>
      </c>
      <c r="J205" s="30">
        <v>0</v>
      </c>
      <c r="K205" s="30">
        <v>0</v>
      </c>
      <c r="L205" s="30">
        <v>0</v>
      </c>
      <c r="M205" s="30">
        <f t="shared" si="71"/>
        <v>80000</v>
      </c>
      <c r="N205" s="30">
        <f t="shared" si="73"/>
        <v>100000</v>
      </c>
      <c r="O205" s="51">
        <f t="shared" si="72"/>
        <v>40000</v>
      </c>
      <c r="P205" s="26"/>
    </row>
    <row r="206" spans="1:16" ht="24.95" customHeight="1" x14ac:dyDescent="0.25">
      <c r="A206" s="50"/>
      <c r="B206" s="27"/>
      <c r="C206" s="21"/>
      <c r="D206" s="21"/>
      <c r="E206" s="21"/>
      <c r="F206" s="21"/>
      <c r="G206" s="21"/>
      <c r="H206" s="29" t="s">
        <v>158</v>
      </c>
      <c r="I206" s="30">
        <v>64000</v>
      </c>
      <c r="J206" s="30">
        <v>0</v>
      </c>
      <c r="K206" s="30">
        <v>0</v>
      </c>
      <c r="L206" s="30">
        <v>0</v>
      </c>
      <c r="M206" s="30">
        <f t="shared" si="71"/>
        <v>64000</v>
      </c>
      <c r="N206" s="30">
        <f t="shared" si="73"/>
        <v>80000</v>
      </c>
      <c r="O206" s="51">
        <f t="shared" si="72"/>
        <v>32000</v>
      </c>
      <c r="P206" s="26"/>
    </row>
    <row r="207" spans="1:16" ht="24.95" customHeight="1" x14ac:dyDescent="0.25">
      <c r="A207" s="50"/>
      <c r="B207" s="27"/>
      <c r="C207" s="21"/>
      <c r="D207" s="21"/>
      <c r="E207" s="21"/>
      <c r="F207" s="21"/>
      <c r="G207" s="21"/>
      <c r="H207" s="29" t="s">
        <v>159</v>
      </c>
      <c r="I207" s="30">
        <v>10000</v>
      </c>
      <c r="J207" s="30">
        <v>0</v>
      </c>
      <c r="K207" s="30">
        <v>0</v>
      </c>
      <c r="L207" s="30">
        <v>0</v>
      </c>
      <c r="M207" s="30">
        <f t="shared" si="71"/>
        <v>10000</v>
      </c>
      <c r="N207" s="30">
        <f t="shared" si="73"/>
        <v>12500</v>
      </c>
      <c r="O207" s="51">
        <f t="shared" si="72"/>
        <v>5000</v>
      </c>
      <c r="P207" s="26"/>
    </row>
    <row r="208" spans="1:16" ht="24.95" customHeight="1" x14ac:dyDescent="0.25">
      <c r="A208" s="50"/>
      <c r="B208" s="27"/>
      <c r="C208" s="21"/>
      <c r="D208" s="21"/>
      <c r="E208" s="21"/>
      <c r="F208" s="21"/>
      <c r="G208" s="21"/>
      <c r="H208" s="29" t="s">
        <v>160</v>
      </c>
      <c r="I208" s="30">
        <v>40000</v>
      </c>
      <c r="J208" s="30">
        <v>0</v>
      </c>
      <c r="K208" s="30">
        <v>0</v>
      </c>
      <c r="L208" s="30">
        <v>0</v>
      </c>
      <c r="M208" s="30">
        <f t="shared" si="71"/>
        <v>40000</v>
      </c>
      <c r="N208" s="30">
        <f t="shared" si="73"/>
        <v>50000</v>
      </c>
      <c r="O208" s="51">
        <f t="shared" si="72"/>
        <v>20000</v>
      </c>
      <c r="P208" s="26"/>
    </row>
    <row r="209" spans="1:16" ht="24.95" customHeight="1" x14ac:dyDescent="0.25">
      <c r="A209" s="50"/>
      <c r="B209" s="27"/>
      <c r="C209" s="21"/>
      <c r="D209" s="21"/>
      <c r="E209" s="21"/>
      <c r="F209" s="21"/>
      <c r="G209" s="21"/>
      <c r="H209" s="29" t="s">
        <v>161</v>
      </c>
      <c r="I209" s="30">
        <v>60000</v>
      </c>
      <c r="J209" s="30">
        <v>0</v>
      </c>
      <c r="K209" s="30">
        <v>0</v>
      </c>
      <c r="L209" s="30">
        <v>0</v>
      </c>
      <c r="M209" s="30">
        <f t="shared" si="71"/>
        <v>60000</v>
      </c>
      <c r="N209" s="30">
        <f>M209*1.25</f>
        <v>75000</v>
      </c>
      <c r="O209" s="51">
        <f t="shared" si="72"/>
        <v>30000</v>
      </c>
      <c r="P209" s="26"/>
    </row>
    <row r="210" spans="1:16" ht="36" x14ac:dyDescent="0.25">
      <c r="A210" s="50"/>
      <c r="B210" s="27"/>
      <c r="C210" s="21"/>
      <c r="D210" s="21"/>
      <c r="E210" s="21"/>
      <c r="F210" s="21"/>
      <c r="G210" s="21"/>
      <c r="H210" s="29" t="s">
        <v>162</v>
      </c>
      <c r="I210" s="30">
        <v>80000</v>
      </c>
      <c r="J210" s="30">
        <v>0</v>
      </c>
      <c r="K210" s="30">
        <v>0</v>
      </c>
      <c r="L210" s="30">
        <v>0</v>
      </c>
      <c r="M210" s="30">
        <f t="shared" si="71"/>
        <v>80000</v>
      </c>
      <c r="N210" s="30">
        <f>M210*1.25</f>
        <v>100000</v>
      </c>
      <c r="O210" s="51">
        <f t="shared" si="72"/>
        <v>40000</v>
      </c>
      <c r="P210" s="26"/>
    </row>
    <row r="211" spans="1:16" ht="24.95" customHeight="1" x14ac:dyDescent="0.25">
      <c r="A211" s="50"/>
      <c r="B211" s="27"/>
      <c r="C211" s="21"/>
      <c r="D211" s="21"/>
      <c r="E211" s="21"/>
      <c r="F211" s="21"/>
      <c r="G211" s="21"/>
      <c r="H211" s="29" t="s">
        <v>163</v>
      </c>
      <c r="I211" s="30">
        <v>10000</v>
      </c>
      <c r="J211" s="30">
        <v>0</v>
      </c>
      <c r="K211" s="30">
        <v>0</v>
      </c>
      <c r="L211" s="30">
        <v>0</v>
      </c>
      <c r="M211" s="30">
        <f t="shared" si="71"/>
        <v>10000</v>
      </c>
      <c r="N211" s="30">
        <f t="shared" ref="N211:N215" si="74">M211*1.25</f>
        <v>12500</v>
      </c>
      <c r="O211" s="51">
        <f t="shared" si="72"/>
        <v>5000</v>
      </c>
      <c r="P211" s="26"/>
    </row>
    <row r="212" spans="1:16" ht="24.95" customHeight="1" x14ac:dyDescent="0.25">
      <c r="A212" s="50"/>
      <c r="B212" s="27"/>
      <c r="C212" s="21"/>
      <c r="D212" s="21"/>
      <c r="E212" s="21"/>
      <c r="F212" s="21"/>
      <c r="G212" s="21"/>
      <c r="H212" s="29" t="s">
        <v>164</v>
      </c>
      <c r="I212" s="30">
        <v>12000</v>
      </c>
      <c r="J212" s="30">
        <v>0</v>
      </c>
      <c r="K212" s="30">
        <v>0</v>
      </c>
      <c r="L212" s="30">
        <v>0</v>
      </c>
      <c r="M212" s="30">
        <f t="shared" si="71"/>
        <v>12000</v>
      </c>
      <c r="N212" s="30">
        <f t="shared" si="74"/>
        <v>15000</v>
      </c>
      <c r="O212" s="51">
        <f t="shared" si="72"/>
        <v>6000</v>
      </c>
      <c r="P212" s="26"/>
    </row>
    <row r="213" spans="1:16" ht="24.95" customHeight="1" x14ac:dyDescent="0.25">
      <c r="A213" s="50"/>
      <c r="B213" s="27"/>
      <c r="C213" s="21"/>
      <c r="D213" s="21"/>
      <c r="E213" s="21"/>
      <c r="F213" s="21"/>
      <c r="G213" s="21"/>
      <c r="H213" s="29" t="s">
        <v>285</v>
      </c>
      <c r="I213" s="30">
        <v>16000</v>
      </c>
      <c r="J213" s="30">
        <v>0</v>
      </c>
      <c r="K213" s="30">
        <v>0</v>
      </c>
      <c r="L213" s="30">
        <v>0</v>
      </c>
      <c r="M213" s="30">
        <f t="shared" si="71"/>
        <v>16000</v>
      </c>
      <c r="N213" s="30">
        <f t="shared" si="74"/>
        <v>20000</v>
      </c>
      <c r="O213" s="51">
        <f t="shared" si="72"/>
        <v>8000</v>
      </c>
      <c r="P213" s="26"/>
    </row>
    <row r="214" spans="1:16" ht="24.95" customHeight="1" x14ac:dyDescent="0.25">
      <c r="A214" s="50"/>
      <c r="B214" s="27"/>
      <c r="C214" s="21"/>
      <c r="D214" s="21"/>
      <c r="E214" s="21"/>
      <c r="F214" s="21"/>
      <c r="G214" s="21"/>
      <c r="H214" s="29" t="s">
        <v>165</v>
      </c>
      <c r="I214" s="25">
        <v>10000</v>
      </c>
      <c r="J214" s="25">
        <v>0</v>
      </c>
      <c r="K214" s="30">
        <v>0</v>
      </c>
      <c r="L214" s="30">
        <v>0</v>
      </c>
      <c r="M214" s="30">
        <f t="shared" si="71"/>
        <v>10000</v>
      </c>
      <c r="N214" s="30">
        <f t="shared" si="74"/>
        <v>12500</v>
      </c>
      <c r="O214" s="51">
        <f t="shared" si="72"/>
        <v>5000</v>
      </c>
      <c r="P214" s="26"/>
    </row>
    <row r="215" spans="1:16" ht="24.95" customHeight="1" x14ac:dyDescent="0.25">
      <c r="A215" s="50"/>
      <c r="B215" s="27"/>
      <c r="C215" s="21"/>
      <c r="D215" s="21"/>
      <c r="E215" s="21"/>
      <c r="F215" s="21"/>
      <c r="G215" s="21"/>
      <c r="H215" s="29" t="s">
        <v>166</v>
      </c>
      <c r="I215" s="30">
        <v>10000</v>
      </c>
      <c r="J215" s="30">
        <v>0</v>
      </c>
      <c r="K215" s="30">
        <v>0</v>
      </c>
      <c r="L215" s="30">
        <v>0</v>
      </c>
      <c r="M215" s="30">
        <f t="shared" si="71"/>
        <v>10000</v>
      </c>
      <c r="N215" s="30">
        <f t="shared" si="74"/>
        <v>12500</v>
      </c>
      <c r="O215" s="51">
        <f t="shared" si="72"/>
        <v>5000</v>
      </c>
      <c r="P215" s="26"/>
    </row>
    <row r="216" spans="1:16" ht="24.95" customHeight="1" x14ac:dyDescent="0.25">
      <c r="A216" s="50"/>
      <c r="B216" s="27"/>
      <c r="C216" s="21"/>
      <c r="D216" s="21"/>
      <c r="E216" s="21"/>
      <c r="F216" s="21"/>
      <c r="G216" s="21"/>
      <c r="H216" s="29" t="s">
        <v>167</v>
      </c>
      <c r="I216" s="30">
        <v>50000</v>
      </c>
      <c r="J216" s="30">
        <v>0</v>
      </c>
      <c r="K216" s="30">
        <v>0</v>
      </c>
      <c r="L216" s="30">
        <v>0</v>
      </c>
      <c r="M216" s="30">
        <f t="shared" si="71"/>
        <v>50000</v>
      </c>
      <c r="N216" s="30">
        <f>M216*1.25</f>
        <v>62500</v>
      </c>
      <c r="O216" s="51">
        <f t="shared" si="72"/>
        <v>25000</v>
      </c>
      <c r="P216" s="26"/>
    </row>
    <row r="217" spans="1:16" ht="24.95" customHeight="1" x14ac:dyDescent="0.25">
      <c r="A217" s="50"/>
      <c r="B217" s="27"/>
      <c r="C217" s="21"/>
      <c r="D217" s="21"/>
      <c r="E217" s="21"/>
      <c r="F217" s="21"/>
      <c r="G217" s="21"/>
      <c r="H217" s="29" t="s">
        <v>168</v>
      </c>
      <c r="I217" s="30">
        <v>60000</v>
      </c>
      <c r="J217" s="30">
        <v>0</v>
      </c>
      <c r="K217" s="30">
        <v>0</v>
      </c>
      <c r="L217" s="30">
        <v>0</v>
      </c>
      <c r="M217" s="30">
        <f t="shared" si="71"/>
        <v>60000</v>
      </c>
      <c r="N217" s="30">
        <f t="shared" ref="N217:N218" si="75">M217*1.25</f>
        <v>75000</v>
      </c>
      <c r="O217" s="51">
        <f t="shared" si="72"/>
        <v>30000</v>
      </c>
      <c r="P217" s="26"/>
    </row>
    <row r="218" spans="1:16" ht="24.95" customHeight="1" x14ac:dyDescent="0.25">
      <c r="A218" s="50"/>
      <c r="B218" s="27"/>
      <c r="C218" s="21"/>
      <c r="D218" s="21"/>
      <c r="E218" s="21"/>
      <c r="F218" s="21"/>
      <c r="G218" s="21"/>
      <c r="H218" s="29" t="s">
        <v>170</v>
      </c>
      <c r="I218" s="30">
        <v>200000</v>
      </c>
      <c r="J218" s="30">
        <v>0</v>
      </c>
      <c r="K218" s="30">
        <v>0</v>
      </c>
      <c r="L218" s="30">
        <v>0</v>
      </c>
      <c r="M218" s="30">
        <f t="shared" si="71"/>
        <v>200000</v>
      </c>
      <c r="N218" s="30">
        <f t="shared" si="75"/>
        <v>250000</v>
      </c>
      <c r="O218" s="51">
        <f t="shared" si="72"/>
        <v>100000</v>
      </c>
      <c r="P218" s="26"/>
    </row>
    <row r="219" spans="1:16" ht="24.95" customHeight="1" x14ac:dyDescent="0.25">
      <c r="A219" s="50"/>
      <c r="B219" s="27"/>
      <c r="C219" s="21"/>
      <c r="D219" s="21"/>
      <c r="E219" s="21"/>
      <c r="F219" s="21"/>
      <c r="G219" s="21"/>
      <c r="H219" s="29" t="s">
        <v>169</v>
      </c>
      <c r="I219" s="30">
        <v>150000</v>
      </c>
      <c r="J219" s="30">
        <v>0</v>
      </c>
      <c r="K219" s="30">
        <v>0</v>
      </c>
      <c r="L219" s="30">
        <v>0</v>
      </c>
      <c r="M219" s="30">
        <f t="shared" si="71"/>
        <v>150000</v>
      </c>
      <c r="N219" s="30">
        <f>M219*1.25</f>
        <v>187500</v>
      </c>
      <c r="O219" s="51">
        <f t="shared" si="72"/>
        <v>75000</v>
      </c>
      <c r="P219" s="26"/>
    </row>
    <row r="220" spans="1:16" ht="24.95" customHeight="1" x14ac:dyDescent="0.25">
      <c r="A220" s="50"/>
      <c r="B220" s="27"/>
      <c r="C220" s="21"/>
      <c r="D220" s="21"/>
      <c r="E220" s="21"/>
      <c r="F220" s="21"/>
      <c r="G220" s="21"/>
      <c r="H220" s="29" t="s">
        <v>243</v>
      </c>
      <c r="I220" s="30">
        <v>70000</v>
      </c>
      <c r="J220" s="30">
        <v>0</v>
      </c>
      <c r="K220" s="30">
        <v>0</v>
      </c>
      <c r="L220" s="30">
        <v>0</v>
      </c>
      <c r="M220" s="30">
        <f t="shared" si="71"/>
        <v>70000</v>
      </c>
      <c r="N220" s="30">
        <f t="shared" ref="N220:N223" si="76">M220*1.25</f>
        <v>87500</v>
      </c>
      <c r="O220" s="51">
        <f t="shared" si="72"/>
        <v>35000</v>
      </c>
      <c r="P220" s="26"/>
    </row>
    <row r="221" spans="1:16" ht="24.95" customHeight="1" x14ac:dyDescent="0.25">
      <c r="A221" s="50"/>
      <c r="B221" s="27"/>
      <c r="C221" s="21"/>
      <c r="D221" s="21"/>
      <c r="E221" s="21"/>
      <c r="F221" s="21"/>
      <c r="G221" s="21"/>
      <c r="H221" s="29" t="s">
        <v>244</v>
      </c>
      <c r="I221" s="30">
        <v>70000</v>
      </c>
      <c r="J221" s="30">
        <v>0</v>
      </c>
      <c r="K221" s="30">
        <v>0</v>
      </c>
      <c r="L221" s="30">
        <v>0</v>
      </c>
      <c r="M221" s="30">
        <f t="shared" si="71"/>
        <v>70000</v>
      </c>
      <c r="N221" s="30">
        <f t="shared" si="76"/>
        <v>87500</v>
      </c>
      <c r="O221" s="51">
        <f t="shared" si="72"/>
        <v>35000</v>
      </c>
      <c r="P221" s="26"/>
    </row>
    <row r="222" spans="1:16" ht="24.95" customHeight="1" x14ac:dyDescent="0.25">
      <c r="A222" s="41" t="s">
        <v>409</v>
      </c>
      <c r="B222" s="10" t="s">
        <v>242</v>
      </c>
      <c r="C222" s="11" t="s">
        <v>12</v>
      </c>
      <c r="D222" s="11"/>
      <c r="E222" s="11"/>
      <c r="F222" s="11"/>
      <c r="G222" s="12">
        <v>32322</v>
      </c>
      <c r="H222" s="13" t="s">
        <v>410</v>
      </c>
      <c r="I222" s="14">
        <v>0</v>
      </c>
      <c r="J222" s="14">
        <v>0</v>
      </c>
      <c r="K222" s="14">
        <v>30000</v>
      </c>
      <c r="L222" s="14">
        <v>0</v>
      </c>
      <c r="M222" s="14">
        <f t="shared" si="71"/>
        <v>30000</v>
      </c>
      <c r="N222" s="14">
        <f t="shared" si="76"/>
        <v>37500</v>
      </c>
      <c r="O222" s="14">
        <v>30000</v>
      </c>
      <c r="P222" s="15" t="s">
        <v>13</v>
      </c>
    </row>
    <row r="223" spans="1:16" ht="42" customHeight="1" x14ac:dyDescent="0.25">
      <c r="A223" s="41" t="s">
        <v>390</v>
      </c>
      <c r="B223" s="10" t="s">
        <v>242</v>
      </c>
      <c r="C223" s="11" t="s">
        <v>12</v>
      </c>
      <c r="D223" s="11"/>
      <c r="E223" s="11"/>
      <c r="F223" s="11"/>
      <c r="G223" s="12">
        <v>32322</v>
      </c>
      <c r="H223" s="13" t="s">
        <v>391</v>
      </c>
      <c r="I223" s="14">
        <v>0</v>
      </c>
      <c r="J223" s="14">
        <v>0</v>
      </c>
      <c r="K223" s="14">
        <v>28000</v>
      </c>
      <c r="L223" s="14">
        <v>0</v>
      </c>
      <c r="M223" s="14">
        <f>K223</f>
        <v>28000</v>
      </c>
      <c r="N223" s="14">
        <f t="shared" si="76"/>
        <v>35000</v>
      </c>
      <c r="O223" s="14">
        <v>28000</v>
      </c>
      <c r="P223" s="15" t="s">
        <v>13</v>
      </c>
    </row>
    <row r="224" spans="1:16" ht="24.95" customHeight="1" x14ac:dyDescent="0.25">
      <c r="A224" s="52"/>
      <c r="B224" s="53"/>
      <c r="C224" s="54"/>
      <c r="D224" s="54"/>
      <c r="E224" s="54"/>
      <c r="F224" s="54"/>
      <c r="G224" s="55">
        <v>32323</v>
      </c>
      <c r="H224" s="56" t="s">
        <v>210</v>
      </c>
      <c r="I224" s="49">
        <f>I225+I230</f>
        <v>520000</v>
      </c>
      <c r="J224" s="49">
        <v>0</v>
      </c>
      <c r="K224" s="49">
        <f>K225+K230</f>
        <v>0</v>
      </c>
      <c r="L224" s="49">
        <v>0</v>
      </c>
      <c r="M224" s="49">
        <f t="shared" ref="M224" si="77">M225+M230</f>
        <v>520000</v>
      </c>
      <c r="N224" s="49">
        <f>N225+N230</f>
        <v>650000</v>
      </c>
      <c r="O224" s="49">
        <f t="shared" ref="O224" si="78">O225+O230</f>
        <v>316575.00000000006</v>
      </c>
      <c r="P224" s="57"/>
    </row>
    <row r="225" spans="1:16" ht="36" x14ac:dyDescent="0.25">
      <c r="A225" s="41"/>
      <c r="B225" s="10" t="s">
        <v>264</v>
      </c>
      <c r="C225" s="11" t="s">
        <v>14</v>
      </c>
      <c r="D225" s="11" t="s">
        <v>208</v>
      </c>
      <c r="E225" s="11" t="s">
        <v>305</v>
      </c>
      <c r="F225" s="11" t="s">
        <v>20</v>
      </c>
      <c r="G225" s="12">
        <v>323230</v>
      </c>
      <c r="H225" s="13" t="s">
        <v>219</v>
      </c>
      <c r="I225" s="14">
        <f>SUM(I226:I229)</f>
        <v>500000</v>
      </c>
      <c r="J225" s="14">
        <v>0</v>
      </c>
      <c r="K225" s="14">
        <f>SUM(K226:K229)</f>
        <v>0</v>
      </c>
      <c r="L225" s="14">
        <v>0</v>
      </c>
      <c r="M225" s="14">
        <f>SUM(M226:M229)</f>
        <v>500000</v>
      </c>
      <c r="N225" s="14">
        <f t="shared" ref="N225:O225" si="79">SUM(N226:N229)</f>
        <v>625000</v>
      </c>
      <c r="O225" s="14">
        <f t="shared" si="79"/>
        <v>293125.00000000006</v>
      </c>
      <c r="P225" s="15" t="s">
        <v>13</v>
      </c>
    </row>
    <row r="226" spans="1:16" ht="24.95" customHeight="1" x14ac:dyDescent="0.25">
      <c r="A226" s="31"/>
      <c r="B226" s="27"/>
      <c r="C226" s="21"/>
      <c r="D226" s="21"/>
      <c r="E226" s="21"/>
      <c r="F226" s="21"/>
      <c r="G226" s="28"/>
      <c r="H226" s="29" t="s">
        <v>267</v>
      </c>
      <c r="I226" s="30">
        <v>400000</v>
      </c>
      <c r="J226" s="30">
        <v>0</v>
      </c>
      <c r="K226" s="30">
        <v>0</v>
      </c>
      <c r="L226" s="30">
        <v>0</v>
      </c>
      <c r="M226" s="30">
        <f>I226+K226</f>
        <v>400000</v>
      </c>
      <c r="N226" s="30">
        <f>M226*1.25</f>
        <v>500000</v>
      </c>
      <c r="O226" s="30">
        <f>I226*1.1725/2</f>
        <v>234500.00000000003</v>
      </c>
      <c r="P226" s="26"/>
    </row>
    <row r="227" spans="1:16" ht="24.95" customHeight="1" x14ac:dyDescent="0.25">
      <c r="A227" s="31"/>
      <c r="B227" s="27"/>
      <c r="C227" s="21"/>
      <c r="D227" s="21"/>
      <c r="E227" s="21"/>
      <c r="F227" s="21"/>
      <c r="G227" s="28"/>
      <c r="H227" s="29" t="s">
        <v>268</v>
      </c>
      <c r="I227" s="30">
        <v>25000</v>
      </c>
      <c r="J227" s="30">
        <v>0</v>
      </c>
      <c r="K227" s="30">
        <v>0</v>
      </c>
      <c r="L227" s="30">
        <v>0</v>
      </c>
      <c r="M227" s="30">
        <f>I227+K227</f>
        <v>25000</v>
      </c>
      <c r="N227" s="30">
        <f t="shared" ref="N227:N229" si="80">M227*1.25</f>
        <v>31250</v>
      </c>
      <c r="O227" s="30">
        <f>I227*1.1725/2</f>
        <v>14656.250000000002</v>
      </c>
      <c r="P227" s="26"/>
    </row>
    <row r="228" spans="1:16" ht="24.95" customHeight="1" x14ac:dyDescent="0.25">
      <c r="A228" s="31"/>
      <c r="B228" s="27"/>
      <c r="C228" s="21"/>
      <c r="D228" s="21"/>
      <c r="E228" s="21"/>
      <c r="F228" s="21"/>
      <c r="G228" s="28"/>
      <c r="H228" s="29" t="s">
        <v>269</v>
      </c>
      <c r="I228" s="30">
        <v>25000</v>
      </c>
      <c r="J228" s="30">
        <v>0</v>
      </c>
      <c r="K228" s="30">
        <v>0</v>
      </c>
      <c r="L228" s="30">
        <v>0</v>
      </c>
      <c r="M228" s="30">
        <f>I228+K228</f>
        <v>25000</v>
      </c>
      <c r="N228" s="30">
        <f t="shared" si="80"/>
        <v>31250</v>
      </c>
      <c r="O228" s="30">
        <f>I228*1.1725/2</f>
        <v>14656.250000000002</v>
      </c>
      <c r="P228" s="26"/>
    </row>
    <row r="229" spans="1:16" ht="24.95" customHeight="1" x14ac:dyDescent="0.25">
      <c r="A229" s="31"/>
      <c r="B229" s="27"/>
      <c r="C229" s="21"/>
      <c r="D229" s="21"/>
      <c r="E229" s="21"/>
      <c r="F229" s="21"/>
      <c r="G229" s="28"/>
      <c r="H229" s="29" t="s">
        <v>270</v>
      </c>
      <c r="I229" s="30">
        <v>50000</v>
      </c>
      <c r="J229" s="30">
        <v>0</v>
      </c>
      <c r="K229" s="30">
        <v>0</v>
      </c>
      <c r="L229" s="30">
        <v>0</v>
      </c>
      <c r="M229" s="30">
        <f>I229+K229</f>
        <v>50000</v>
      </c>
      <c r="N229" s="30">
        <f t="shared" si="80"/>
        <v>62500</v>
      </c>
      <c r="O229" s="30">
        <f>I229*1.1725/2</f>
        <v>29312.500000000004</v>
      </c>
      <c r="P229" s="26"/>
    </row>
    <row r="230" spans="1:16" s="5" customFormat="1" ht="24.95" customHeight="1" x14ac:dyDescent="0.25">
      <c r="A230" s="41"/>
      <c r="B230" s="10" t="s">
        <v>263</v>
      </c>
      <c r="C230" s="11" t="s">
        <v>12</v>
      </c>
      <c r="D230" s="11"/>
      <c r="E230" s="11"/>
      <c r="F230" s="11"/>
      <c r="G230" s="12">
        <v>323232</v>
      </c>
      <c r="H230" s="13" t="s">
        <v>171</v>
      </c>
      <c r="I230" s="14">
        <v>20000</v>
      </c>
      <c r="J230" s="14">
        <v>0</v>
      </c>
      <c r="K230" s="14">
        <v>0</v>
      </c>
      <c r="L230" s="14">
        <v>0</v>
      </c>
      <c r="M230" s="14">
        <f>I230</f>
        <v>20000</v>
      </c>
      <c r="N230" s="14">
        <f>M230*1.25</f>
        <v>25000</v>
      </c>
      <c r="O230" s="14">
        <f>I230*1.1725</f>
        <v>23450.000000000004</v>
      </c>
      <c r="P230" s="15"/>
    </row>
    <row r="231" spans="1:16" ht="24.95" customHeight="1" x14ac:dyDescent="0.25">
      <c r="A231" s="58"/>
      <c r="B231" s="53"/>
      <c r="C231" s="54"/>
      <c r="D231" s="54"/>
      <c r="E231" s="54"/>
      <c r="F231" s="54"/>
      <c r="G231" s="54">
        <v>3233</v>
      </c>
      <c r="H231" s="56" t="s">
        <v>172</v>
      </c>
      <c r="I231" s="59">
        <f>SUM(I232:I233)</f>
        <v>175000</v>
      </c>
      <c r="J231" s="59">
        <v>0</v>
      </c>
      <c r="K231" s="59">
        <f>SUM(K232:K234)</f>
        <v>70000</v>
      </c>
      <c r="L231" s="59">
        <v>0</v>
      </c>
      <c r="M231" s="59">
        <f>SUM(M232:M234)</f>
        <v>245000</v>
      </c>
      <c r="N231" s="59">
        <f t="shared" ref="N231" si="81">SUM(N232:N234)</f>
        <v>306250</v>
      </c>
      <c r="O231" s="59">
        <f>O232+O233+O234</f>
        <v>291062.5</v>
      </c>
      <c r="P231" s="60"/>
    </row>
    <row r="232" spans="1:16" ht="39" customHeight="1" x14ac:dyDescent="0.25">
      <c r="A232" s="61"/>
      <c r="B232" s="33" t="s">
        <v>297</v>
      </c>
      <c r="C232" s="22" t="s">
        <v>12</v>
      </c>
      <c r="D232" s="22"/>
      <c r="E232" s="22"/>
      <c r="F232" s="22"/>
      <c r="G232" s="22">
        <v>32339</v>
      </c>
      <c r="H232" s="24" t="s">
        <v>308</v>
      </c>
      <c r="I232" s="34">
        <v>50000</v>
      </c>
      <c r="J232" s="34">
        <v>0</v>
      </c>
      <c r="K232" s="30">
        <v>0</v>
      </c>
      <c r="L232" s="30">
        <v>0</v>
      </c>
      <c r="M232" s="30">
        <f>I232+K232</f>
        <v>50000</v>
      </c>
      <c r="N232" s="34">
        <f>I232*1.25</f>
        <v>62500</v>
      </c>
      <c r="O232" s="34">
        <f>N232</f>
        <v>62500</v>
      </c>
      <c r="P232" s="26" t="s">
        <v>13</v>
      </c>
    </row>
    <row r="233" spans="1:16" ht="24.95" customHeight="1" x14ac:dyDescent="0.25">
      <c r="A233" s="31"/>
      <c r="B233" s="27" t="s">
        <v>245</v>
      </c>
      <c r="C233" s="21" t="s">
        <v>12</v>
      </c>
      <c r="D233" s="21"/>
      <c r="E233" s="21"/>
      <c r="F233" s="21"/>
      <c r="G233" s="28">
        <v>32339</v>
      </c>
      <c r="H233" s="29" t="s">
        <v>246</v>
      </c>
      <c r="I233" s="34">
        <v>125000</v>
      </c>
      <c r="J233" s="34">
        <v>0</v>
      </c>
      <c r="K233" s="30">
        <v>0</v>
      </c>
      <c r="L233" s="30">
        <v>0</v>
      </c>
      <c r="M233" s="30">
        <f>I233+K233</f>
        <v>125000</v>
      </c>
      <c r="N233" s="34">
        <f>I233*1.25</f>
        <v>156250</v>
      </c>
      <c r="O233" s="30">
        <f>I233*1.1725</f>
        <v>146562.5</v>
      </c>
      <c r="P233" s="26" t="s">
        <v>13</v>
      </c>
    </row>
    <row r="234" spans="1:16" ht="24.95" customHeight="1" x14ac:dyDescent="0.25">
      <c r="A234" s="31" t="s">
        <v>421</v>
      </c>
      <c r="B234" s="27" t="s">
        <v>422</v>
      </c>
      <c r="C234" s="21" t="s">
        <v>12</v>
      </c>
      <c r="D234" s="21"/>
      <c r="E234" s="21"/>
      <c r="F234" s="21"/>
      <c r="G234" s="28">
        <v>32339</v>
      </c>
      <c r="H234" s="29" t="s">
        <v>423</v>
      </c>
      <c r="I234" s="34">
        <v>0</v>
      </c>
      <c r="J234" s="34">
        <v>0</v>
      </c>
      <c r="K234" s="30">
        <v>70000</v>
      </c>
      <c r="L234" s="30">
        <v>0</v>
      </c>
      <c r="M234" s="30">
        <v>70000</v>
      </c>
      <c r="N234" s="34">
        <f>M234*1.25</f>
        <v>87500</v>
      </c>
      <c r="O234" s="30">
        <v>82000</v>
      </c>
      <c r="P234" s="26" t="s">
        <v>13</v>
      </c>
    </row>
    <row r="235" spans="1:16" ht="24.95" customHeight="1" x14ac:dyDescent="0.25">
      <c r="A235" s="52"/>
      <c r="B235" s="53"/>
      <c r="C235" s="54"/>
      <c r="D235" s="54"/>
      <c r="E235" s="54"/>
      <c r="F235" s="54"/>
      <c r="G235" s="55">
        <v>3234</v>
      </c>
      <c r="H235" s="56" t="s">
        <v>173</v>
      </c>
      <c r="I235" s="49">
        <f>I236+I237+I238+I239+I240</f>
        <v>1747000</v>
      </c>
      <c r="J235" s="49">
        <v>0</v>
      </c>
      <c r="K235" s="49">
        <f>K236+K239+K240</f>
        <v>0</v>
      </c>
      <c r="L235" s="49">
        <v>0</v>
      </c>
      <c r="M235" s="49">
        <f>M236+M237+M238+M239+M240</f>
        <v>1747000</v>
      </c>
      <c r="N235" s="49">
        <f>N236+N237+N238+N239+N240</f>
        <v>2183750</v>
      </c>
      <c r="O235" s="49">
        <f>O236+O237+O238+O239+O240</f>
        <v>1062285.0000000002</v>
      </c>
      <c r="P235" s="57"/>
    </row>
    <row r="236" spans="1:16" ht="24.95" customHeight="1" x14ac:dyDescent="0.25">
      <c r="A236" s="31"/>
      <c r="B236" s="27" t="s">
        <v>247</v>
      </c>
      <c r="C236" s="21" t="s">
        <v>14</v>
      </c>
      <c r="D236" s="21" t="s">
        <v>208</v>
      </c>
      <c r="E236" s="21"/>
      <c r="F236" s="21" t="s">
        <v>20</v>
      </c>
      <c r="G236" s="28">
        <v>32342</v>
      </c>
      <c r="H236" s="29" t="s">
        <v>287</v>
      </c>
      <c r="I236" s="30">
        <f>I237+I238</f>
        <v>841000</v>
      </c>
      <c r="J236" s="30">
        <v>0</v>
      </c>
      <c r="K236" s="30">
        <v>0</v>
      </c>
      <c r="L236" s="30">
        <v>0</v>
      </c>
      <c r="M236" s="30">
        <f>I236+K236</f>
        <v>841000</v>
      </c>
      <c r="N236" s="30">
        <f>N237+N238</f>
        <v>1051250</v>
      </c>
      <c r="O236" s="30">
        <f>O237+O238</f>
        <v>493036.25000000006</v>
      </c>
      <c r="P236" s="26" t="s">
        <v>13</v>
      </c>
    </row>
    <row r="237" spans="1:16" ht="36" customHeight="1" x14ac:dyDescent="0.25">
      <c r="A237" s="31"/>
      <c r="B237" s="27"/>
      <c r="C237" s="21"/>
      <c r="D237" s="21"/>
      <c r="E237" s="21"/>
      <c r="F237" s="21"/>
      <c r="G237" s="28"/>
      <c r="H237" s="29" t="s">
        <v>288</v>
      </c>
      <c r="I237" s="30">
        <v>761000</v>
      </c>
      <c r="J237" s="30">
        <v>0</v>
      </c>
      <c r="K237" s="30">
        <v>0</v>
      </c>
      <c r="L237" s="30">
        <v>0</v>
      </c>
      <c r="M237" s="30">
        <f>I237+K237</f>
        <v>761000</v>
      </c>
      <c r="N237" s="30">
        <f>I237*1.25</f>
        <v>951250</v>
      </c>
      <c r="O237" s="30">
        <f>I237*1.1725/2</f>
        <v>446136.25000000006</v>
      </c>
      <c r="P237" s="26"/>
    </row>
    <row r="238" spans="1:16" ht="24.95" customHeight="1" x14ac:dyDescent="0.25">
      <c r="A238" s="31"/>
      <c r="B238" s="27"/>
      <c r="C238" s="21"/>
      <c r="D238" s="21"/>
      <c r="E238" s="21"/>
      <c r="F238" s="21"/>
      <c r="G238" s="28"/>
      <c r="H238" s="29" t="s">
        <v>289</v>
      </c>
      <c r="I238" s="30">
        <v>80000</v>
      </c>
      <c r="J238" s="30">
        <v>0</v>
      </c>
      <c r="K238" s="30">
        <v>0</v>
      </c>
      <c r="L238" s="30">
        <v>0</v>
      </c>
      <c r="M238" s="30">
        <f>I238+K238</f>
        <v>80000</v>
      </c>
      <c r="N238" s="30">
        <f>I238*1.25</f>
        <v>100000</v>
      </c>
      <c r="O238" s="30">
        <f>I238*1.1725/2</f>
        <v>46900.000000000007</v>
      </c>
      <c r="P238" s="26"/>
    </row>
    <row r="239" spans="1:16" ht="24.95" customHeight="1" x14ac:dyDescent="0.25">
      <c r="A239" s="31"/>
      <c r="B239" s="27"/>
      <c r="C239" s="21"/>
      <c r="D239" s="21"/>
      <c r="E239" s="21"/>
      <c r="F239" s="21"/>
      <c r="G239" s="28">
        <v>32344</v>
      </c>
      <c r="H239" s="29" t="s">
        <v>174</v>
      </c>
      <c r="I239" s="30">
        <v>15000</v>
      </c>
      <c r="J239" s="30">
        <v>0</v>
      </c>
      <c r="K239" s="30">
        <v>0</v>
      </c>
      <c r="L239" s="30">
        <v>0</v>
      </c>
      <c r="M239" s="30">
        <f>I239+K239</f>
        <v>15000</v>
      </c>
      <c r="N239" s="30">
        <f>I239*1.25</f>
        <v>18750</v>
      </c>
      <c r="O239" s="30">
        <f>I239*1.1725</f>
        <v>17587.5</v>
      </c>
      <c r="P239" s="26"/>
    </row>
    <row r="240" spans="1:16" ht="26.25" customHeight="1" x14ac:dyDescent="0.25">
      <c r="A240" s="31" t="s">
        <v>387</v>
      </c>
      <c r="B240" s="27" t="s">
        <v>248</v>
      </c>
      <c r="C240" s="21" t="s">
        <v>12</v>
      </c>
      <c r="D240" s="21"/>
      <c r="E240" s="21"/>
      <c r="F240" s="21"/>
      <c r="G240" s="28">
        <v>323492</v>
      </c>
      <c r="H240" s="29" t="s">
        <v>175</v>
      </c>
      <c r="I240" s="30">
        <v>50000</v>
      </c>
      <c r="J240" s="30">
        <v>0</v>
      </c>
      <c r="K240" s="30">
        <v>0</v>
      </c>
      <c r="L240" s="30">
        <v>0</v>
      </c>
      <c r="M240" s="30">
        <f>I240+K240</f>
        <v>50000</v>
      </c>
      <c r="N240" s="30">
        <f>I240*1.25</f>
        <v>62500</v>
      </c>
      <c r="O240" s="30">
        <f>I240*1.1725</f>
        <v>58625.000000000007</v>
      </c>
      <c r="P240" s="26" t="s">
        <v>13</v>
      </c>
    </row>
    <row r="241" spans="1:16168" ht="24.95" customHeight="1" x14ac:dyDescent="0.25">
      <c r="A241" s="73"/>
      <c r="B241" s="74"/>
      <c r="C241" s="16"/>
      <c r="D241" s="16"/>
      <c r="E241" s="16"/>
      <c r="F241" s="16"/>
      <c r="G241" s="17">
        <v>3235</v>
      </c>
      <c r="H241" s="18" t="s">
        <v>265</v>
      </c>
      <c r="I241" s="19">
        <f>I242+I243+I246</f>
        <v>566000</v>
      </c>
      <c r="J241" s="19">
        <v>0</v>
      </c>
      <c r="K241" s="19">
        <f>K242+K243+K246+K244</f>
        <v>0</v>
      </c>
      <c r="L241" s="19">
        <v>0</v>
      </c>
      <c r="M241" s="19">
        <f>M242+M243+M246+M244</f>
        <v>296000</v>
      </c>
      <c r="N241" s="19">
        <f>N242+N243+N246+N244</f>
        <v>370000</v>
      </c>
      <c r="O241" s="19">
        <f t="shared" ref="O241" si="82">O242+O243+O246</f>
        <v>272225</v>
      </c>
      <c r="P241" s="20"/>
    </row>
    <row r="242" spans="1:16168" ht="33" customHeight="1" x14ac:dyDescent="0.25">
      <c r="A242" s="76" t="s">
        <v>416</v>
      </c>
      <c r="B242" s="33" t="s">
        <v>296</v>
      </c>
      <c r="C242" s="21" t="s">
        <v>12</v>
      </c>
      <c r="D242" s="22"/>
      <c r="E242" s="22"/>
      <c r="F242" s="22"/>
      <c r="G242" s="23">
        <v>32354</v>
      </c>
      <c r="H242" s="24" t="s">
        <v>320</v>
      </c>
      <c r="I242" s="25">
        <v>26000</v>
      </c>
      <c r="J242" s="25">
        <v>0</v>
      </c>
      <c r="K242" s="30">
        <v>0</v>
      </c>
      <c r="L242" s="30">
        <v>0</v>
      </c>
      <c r="M242" s="30">
        <f>I242+K242</f>
        <v>26000</v>
      </c>
      <c r="N242" s="25">
        <f>I242*1.25</f>
        <v>32500</v>
      </c>
      <c r="O242" s="25">
        <f>I242</f>
        <v>26000</v>
      </c>
      <c r="P242" s="26" t="s">
        <v>13</v>
      </c>
    </row>
    <row r="243" spans="1:16168" ht="31.5" customHeight="1" x14ac:dyDescent="0.25">
      <c r="A243" s="76" t="s">
        <v>358</v>
      </c>
      <c r="B243" s="33" t="s">
        <v>296</v>
      </c>
      <c r="C243" s="21" t="s">
        <v>12</v>
      </c>
      <c r="D243" s="22"/>
      <c r="E243" s="22"/>
      <c r="F243" s="22"/>
      <c r="G243" s="23">
        <v>32354</v>
      </c>
      <c r="H243" s="24" t="s">
        <v>321</v>
      </c>
      <c r="I243" s="25">
        <v>60000</v>
      </c>
      <c r="J243" s="25">
        <v>0</v>
      </c>
      <c r="K243" s="30">
        <v>0</v>
      </c>
      <c r="L243" s="30">
        <v>0</v>
      </c>
      <c r="M243" s="30">
        <f>I243+K243</f>
        <v>60000</v>
      </c>
      <c r="N243" s="25">
        <f>I243*1.25</f>
        <v>75000</v>
      </c>
      <c r="O243" s="25">
        <f>I243*1.1725</f>
        <v>70350</v>
      </c>
      <c r="P243" s="26" t="s">
        <v>13</v>
      </c>
    </row>
    <row r="244" spans="1:16168" s="4" customFormat="1" ht="22.5" customHeight="1" x14ac:dyDescent="0.25">
      <c r="A244" s="73"/>
      <c r="B244" s="74"/>
      <c r="C244" s="16"/>
      <c r="D244" s="16"/>
      <c r="E244" s="16"/>
      <c r="F244" s="16"/>
      <c r="G244" s="17">
        <v>32359</v>
      </c>
      <c r="H244" s="18" t="s">
        <v>361</v>
      </c>
      <c r="I244" s="19"/>
      <c r="J244" s="19">
        <f>J245</f>
        <v>60000</v>
      </c>
      <c r="K244" s="19">
        <v>0</v>
      </c>
      <c r="L244" s="19">
        <v>0</v>
      </c>
      <c r="M244" s="19">
        <v>60000</v>
      </c>
      <c r="N244" s="19">
        <f>M244*1.25</f>
        <v>75000</v>
      </c>
      <c r="O244" s="19">
        <f>O245</f>
        <v>75000</v>
      </c>
      <c r="P244" s="20"/>
      <c r="Q244" s="120"/>
      <c r="R244" s="121"/>
      <c r="S244" s="121"/>
      <c r="T244" s="121"/>
      <c r="U244" s="121"/>
      <c r="V244" s="121"/>
      <c r="W244" s="121"/>
      <c r="X244" s="122"/>
      <c r="Y244" s="116"/>
      <c r="Z244" s="117"/>
      <c r="AA244" s="118"/>
      <c r="AB244" s="118"/>
      <c r="AC244" s="118"/>
      <c r="AD244" s="118"/>
      <c r="AE244" s="119"/>
      <c r="AF244" s="120"/>
      <c r="AG244" s="121"/>
      <c r="AH244" s="121"/>
      <c r="AI244" s="121"/>
      <c r="AJ244" s="121"/>
      <c r="AK244" s="121"/>
      <c r="AL244" s="121"/>
      <c r="AM244" s="122"/>
      <c r="AN244" s="116"/>
      <c r="AO244" s="117"/>
      <c r="AP244" s="118"/>
      <c r="AQ244" s="118"/>
      <c r="AR244" s="118"/>
      <c r="AS244" s="118"/>
      <c r="AT244" s="119"/>
      <c r="AU244" s="120"/>
      <c r="AV244" s="121"/>
      <c r="AW244" s="121"/>
      <c r="AX244" s="121"/>
      <c r="AY244" s="121"/>
      <c r="AZ244" s="121"/>
      <c r="BA244" s="121"/>
      <c r="BB244" s="122"/>
      <c r="BC244" s="116"/>
      <c r="BD244" s="117"/>
      <c r="BE244" s="118"/>
      <c r="BF244" s="118"/>
      <c r="BG244" s="118"/>
      <c r="BH244" s="118"/>
      <c r="BI244" s="119"/>
      <c r="BJ244" s="120"/>
      <c r="BK244" s="121"/>
      <c r="BL244" s="121"/>
      <c r="BM244" s="121"/>
      <c r="BN244" s="121"/>
      <c r="BO244" s="121"/>
      <c r="BP244" s="121"/>
      <c r="BQ244" s="122"/>
      <c r="BR244" s="116"/>
      <c r="BS244" s="117"/>
      <c r="BT244" s="118"/>
      <c r="BU244" s="118"/>
      <c r="BV244" s="118"/>
      <c r="BW244" s="118"/>
      <c r="BX244" s="119"/>
      <c r="BY244" s="120"/>
      <c r="BZ244" s="121"/>
      <c r="CA244" s="121"/>
      <c r="CB244" s="121"/>
      <c r="CC244" s="121"/>
      <c r="CD244" s="121"/>
      <c r="CE244" s="121"/>
      <c r="CF244" s="122"/>
      <c r="CG244" s="116"/>
      <c r="CH244" s="117"/>
      <c r="CI244" s="118"/>
      <c r="CJ244" s="118"/>
      <c r="CK244" s="118"/>
      <c r="CL244" s="118"/>
      <c r="CM244" s="119"/>
      <c r="CN244" s="120"/>
      <c r="CO244" s="121"/>
      <c r="CP244" s="121"/>
      <c r="CQ244" s="121"/>
      <c r="CR244" s="121"/>
      <c r="CS244" s="121"/>
      <c r="CT244" s="121"/>
      <c r="CU244" s="122"/>
      <c r="CV244" s="116"/>
      <c r="CW244" s="117"/>
      <c r="CX244" s="118"/>
      <c r="CY244" s="118"/>
      <c r="CZ244" s="118"/>
      <c r="DA244" s="118"/>
      <c r="DB244" s="119"/>
      <c r="DC244" s="120"/>
      <c r="DD244" s="121"/>
      <c r="DE244" s="121"/>
      <c r="DF244" s="121"/>
      <c r="DG244" s="121"/>
      <c r="DH244" s="121"/>
      <c r="DI244" s="121"/>
      <c r="DJ244" s="122"/>
      <c r="DK244" s="116"/>
      <c r="DL244" s="117"/>
      <c r="DM244" s="118"/>
      <c r="DN244" s="118"/>
      <c r="DO244" s="118"/>
      <c r="DP244" s="118"/>
      <c r="DQ244" s="119"/>
      <c r="DR244" s="120"/>
      <c r="DS244" s="121"/>
      <c r="DT244" s="121"/>
      <c r="DU244" s="121"/>
      <c r="DV244" s="121"/>
      <c r="DW244" s="121"/>
      <c r="DX244" s="121"/>
      <c r="DY244" s="122"/>
      <c r="DZ244" s="116"/>
      <c r="EA244" s="117"/>
      <c r="EB244" s="118"/>
      <c r="EC244" s="118"/>
      <c r="ED244" s="118"/>
      <c r="EE244" s="118"/>
      <c r="EF244" s="119"/>
      <c r="EG244" s="120"/>
      <c r="EH244" s="121"/>
      <c r="EI244" s="121"/>
      <c r="EJ244" s="121"/>
      <c r="EK244" s="121"/>
      <c r="EL244" s="121"/>
      <c r="EM244" s="121"/>
      <c r="EN244" s="122"/>
      <c r="EO244" s="116"/>
      <c r="EP244" s="117"/>
      <c r="EQ244" s="118"/>
      <c r="ER244" s="118"/>
      <c r="ES244" s="118"/>
      <c r="ET244" s="118"/>
      <c r="EU244" s="119"/>
      <c r="EV244" s="120"/>
      <c r="EW244" s="121"/>
      <c r="EX244" s="121"/>
      <c r="EY244" s="121"/>
      <c r="EZ244" s="121"/>
      <c r="FA244" s="121"/>
      <c r="FB244" s="121"/>
      <c r="FC244" s="122"/>
      <c r="FD244" s="116"/>
      <c r="FE244" s="117"/>
      <c r="FF244" s="118"/>
      <c r="FG244" s="118"/>
      <c r="FH244" s="118"/>
      <c r="FI244" s="118"/>
      <c r="FJ244" s="119"/>
      <c r="FK244" s="120"/>
      <c r="FL244" s="121"/>
      <c r="FM244" s="121"/>
      <c r="FN244" s="121"/>
      <c r="FO244" s="121"/>
      <c r="FP244" s="121"/>
      <c r="FQ244" s="121"/>
      <c r="FR244" s="122"/>
      <c r="FS244" s="116"/>
      <c r="FT244" s="117"/>
      <c r="FU244" s="118"/>
      <c r="FV244" s="118"/>
      <c r="FW244" s="118"/>
      <c r="FX244" s="118"/>
      <c r="FY244" s="119"/>
      <c r="FZ244" s="120"/>
      <c r="GA244" s="121"/>
      <c r="GB244" s="121"/>
      <c r="GC244" s="121"/>
      <c r="GD244" s="121"/>
      <c r="GE244" s="121"/>
      <c r="GF244" s="121"/>
      <c r="GG244" s="122"/>
      <c r="GH244" s="116"/>
      <c r="GI244" s="117"/>
      <c r="GJ244" s="118"/>
      <c r="GK244" s="118"/>
      <c r="GL244" s="118"/>
      <c r="GM244" s="118"/>
      <c r="GN244" s="119"/>
      <c r="GO244" s="120"/>
      <c r="GP244" s="121"/>
      <c r="GQ244" s="121"/>
      <c r="GR244" s="121"/>
      <c r="GS244" s="121"/>
      <c r="GT244" s="121"/>
      <c r="GU244" s="121"/>
      <c r="GV244" s="122"/>
      <c r="GW244" s="116"/>
      <c r="GX244" s="117"/>
      <c r="GY244" s="118"/>
      <c r="GZ244" s="118"/>
      <c r="HA244" s="118"/>
      <c r="HB244" s="118"/>
      <c r="HC244" s="119"/>
      <c r="HD244" s="120"/>
      <c r="HE244" s="121"/>
      <c r="HF244" s="121"/>
      <c r="HG244" s="121"/>
      <c r="HH244" s="121"/>
      <c r="HI244" s="121"/>
      <c r="HJ244" s="121"/>
      <c r="HK244" s="122"/>
      <c r="HL244" s="116"/>
      <c r="HM244" s="117"/>
      <c r="HN244" s="118"/>
      <c r="HO244" s="118"/>
      <c r="HP244" s="118"/>
      <c r="HQ244" s="118"/>
      <c r="HR244" s="119"/>
      <c r="HS244" s="120"/>
      <c r="HT244" s="121"/>
      <c r="HU244" s="121"/>
      <c r="HV244" s="121"/>
      <c r="HW244" s="121"/>
      <c r="HX244" s="121"/>
      <c r="HY244" s="121"/>
      <c r="HZ244" s="122"/>
      <c r="IA244" s="116"/>
      <c r="IB244" s="117"/>
      <c r="IC244" s="118"/>
      <c r="ID244" s="118"/>
      <c r="IE244" s="118"/>
      <c r="IF244" s="118"/>
      <c r="IG244" s="119"/>
      <c r="IH244" s="120"/>
      <c r="II244" s="121"/>
      <c r="IJ244" s="121"/>
      <c r="IK244" s="121"/>
      <c r="IL244" s="121"/>
      <c r="IM244" s="121"/>
      <c r="IN244" s="121"/>
      <c r="IO244" s="122"/>
      <c r="IP244" s="116"/>
      <c r="IQ244" s="117"/>
      <c r="IR244" s="118"/>
      <c r="IS244" s="118"/>
      <c r="IT244" s="118"/>
      <c r="IU244" s="118"/>
      <c r="IV244" s="119"/>
      <c r="IW244" s="120"/>
      <c r="IX244" s="121"/>
      <c r="IY244" s="121"/>
      <c r="IZ244" s="121"/>
      <c r="JA244" s="121"/>
      <c r="JB244" s="121"/>
      <c r="JC244" s="121"/>
      <c r="JD244" s="122"/>
      <c r="JE244" s="116"/>
      <c r="JF244" s="117"/>
      <c r="JG244" s="118"/>
      <c r="JH244" s="118"/>
      <c r="JI244" s="118"/>
      <c r="JJ244" s="118"/>
      <c r="JK244" s="119"/>
      <c r="JL244" s="120"/>
      <c r="JM244" s="121"/>
      <c r="JN244" s="121"/>
      <c r="JO244" s="121"/>
      <c r="JP244" s="121"/>
      <c r="JQ244" s="121"/>
      <c r="JR244" s="121"/>
      <c r="JS244" s="122"/>
      <c r="JT244" s="116"/>
      <c r="JU244" s="117"/>
      <c r="JV244" s="118"/>
      <c r="JW244" s="118"/>
      <c r="JX244" s="118"/>
      <c r="JY244" s="118"/>
      <c r="JZ244" s="119"/>
      <c r="KA244" s="120"/>
      <c r="KB244" s="121"/>
      <c r="KC244" s="121"/>
      <c r="KD244" s="121"/>
      <c r="KE244" s="121"/>
      <c r="KF244" s="121"/>
      <c r="KG244" s="121"/>
      <c r="KH244" s="122"/>
      <c r="KI244" s="116"/>
      <c r="KJ244" s="117"/>
      <c r="KK244" s="118"/>
      <c r="KL244" s="118"/>
      <c r="KM244" s="118"/>
      <c r="KN244" s="118"/>
      <c r="KO244" s="119"/>
      <c r="KP244" s="120"/>
      <c r="KQ244" s="121"/>
      <c r="KR244" s="121"/>
      <c r="KS244" s="121"/>
      <c r="KT244" s="121"/>
      <c r="KU244" s="121"/>
      <c r="KV244" s="121"/>
      <c r="KW244" s="122"/>
      <c r="KX244" s="116"/>
      <c r="KY244" s="117"/>
      <c r="KZ244" s="118"/>
      <c r="LA244" s="118"/>
      <c r="LB244" s="118"/>
      <c r="LC244" s="118"/>
      <c r="LD244" s="119"/>
      <c r="LE244" s="120"/>
      <c r="LF244" s="121"/>
      <c r="LG244" s="121"/>
      <c r="LH244" s="121"/>
      <c r="LI244" s="121"/>
      <c r="LJ244" s="121"/>
      <c r="LK244" s="121"/>
      <c r="LL244" s="122"/>
      <c r="LM244" s="116"/>
      <c r="LN244" s="117"/>
      <c r="LO244" s="118"/>
      <c r="LP244" s="118"/>
      <c r="LQ244" s="118"/>
      <c r="LR244" s="118"/>
      <c r="LS244" s="119"/>
      <c r="LT244" s="120"/>
      <c r="LU244" s="121"/>
      <c r="LV244" s="121"/>
      <c r="LW244" s="121"/>
      <c r="LX244" s="121"/>
      <c r="LY244" s="121"/>
      <c r="LZ244" s="121"/>
      <c r="MA244" s="122"/>
      <c r="MB244" s="116"/>
      <c r="MC244" s="117"/>
      <c r="MD244" s="118"/>
      <c r="ME244" s="118"/>
      <c r="MF244" s="118"/>
      <c r="MG244" s="118"/>
      <c r="MH244" s="119"/>
      <c r="MI244" s="120"/>
      <c r="MJ244" s="121"/>
      <c r="MK244" s="121"/>
      <c r="ML244" s="121"/>
      <c r="MM244" s="121"/>
      <c r="MN244" s="121"/>
      <c r="MO244" s="121"/>
      <c r="MP244" s="122"/>
      <c r="MQ244" s="116"/>
      <c r="MR244" s="117"/>
      <c r="MS244" s="118"/>
      <c r="MT244" s="118"/>
      <c r="MU244" s="118"/>
      <c r="MV244" s="118"/>
      <c r="MW244" s="119"/>
      <c r="MX244" s="120"/>
      <c r="MY244" s="121"/>
      <c r="MZ244" s="121"/>
      <c r="NA244" s="121"/>
      <c r="NB244" s="121"/>
      <c r="NC244" s="121"/>
      <c r="ND244" s="121"/>
      <c r="NE244" s="122"/>
      <c r="NF244" s="116"/>
      <c r="NG244" s="117"/>
      <c r="NH244" s="118"/>
      <c r="NI244" s="118"/>
      <c r="NJ244" s="118"/>
      <c r="NK244" s="118"/>
      <c r="NL244" s="119"/>
      <c r="NM244" s="120"/>
      <c r="NN244" s="121"/>
      <c r="NO244" s="121"/>
      <c r="NP244" s="121"/>
      <c r="NQ244" s="121"/>
      <c r="NR244" s="121"/>
      <c r="NS244" s="121"/>
      <c r="NT244" s="122"/>
      <c r="NU244" s="116"/>
      <c r="NV244" s="117"/>
      <c r="NW244" s="118"/>
      <c r="NX244" s="118"/>
      <c r="NY244" s="118"/>
      <c r="NZ244" s="118"/>
      <c r="OA244" s="119"/>
      <c r="OB244" s="120"/>
      <c r="OC244" s="121"/>
      <c r="OD244" s="121"/>
      <c r="OE244" s="121"/>
      <c r="OF244" s="121"/>
      <c r="OG244" s="121"/>
      <c r="OH244" s="121"/>
      <c r="OI244" s="122"/>
      <c r="OJ244" s="116"/>
      <c r="OK244" s="117"/>
      <c r="OL244" s="118"/>
      <c r="OM244" s="118"/>
      <c r="ON244" s="118"/>
      <c r="OO244" s="118"/>
      <c r="OP244" s="119"/>
      <c r="OQ244" s="120"/>
      <c r="OR244" s="121"/>
      <c r="OS244" s="121"/>
      <c r="OT244" s="121"/>
      <c r="OU244" s="121"/>
      <c r="OV244" s="121"/>
      <c r="OW244" s="121"/>
      <c r="OX244" s="122"/>
      <c r="OY244" s="116"/>
      <c r="OZ244" s="117"/>
      <c r="PA244" s="118"/>
      <c r="PB244" s="118"/>
      <c r="PC244" s="118"/>
      <c r="PD244" s="118"/>
      <c r="PE244" s="119"/>
      <c r="PF244" s="120"/>
      <c r="PG244" s="121"/>
      <c r="PH244" s="121"/>
      <c r="PI244" s="121"/>
      <c r="PJ244" s="121"/>
      <c r="PK244" s="121"/>
      <c r="PL244" s="121"/>
      <c r="PM244" s="122"/>
      <c r="PN244" s="116"/>
      <c r="PO244" s="117"/>
      <c r="PP244" s="118"/>
      <c r="PQ244" s="118"/>
      <c r="PR244" s="118"/>
      <c r="PS244" s="118"/>
      <c r="PT244" s="119"/>
      <c r="PU244" s="120"/>
      <c r="PV244" s="121"/>
      <c r="PW244" s="121"/>
      <c r="PX244" s="121"/>
      <c r="PY244" s="121"/>
      <c r="PZ244" s="121"/>
      <c r="QA244" s="121"/>
      <c r="QB244" s="122"/>
      <c r="QC244" s="116"/>
      <c r="QD244" s="117"/>
      <c r="QE244" s="118"/>
      <c r="QF244" s="118"/>
      <c r="QG244" s="118"/>
      <c r="QH244" s="118"/>
      <c r="QI244" s="119"/>
      <c r="QJ244" s="120"/>
      <c r="QK244" s="121"/>
      <c r="QL244" s="121"/>
      <c r="QM244" s="121"/>
      <c r="QN244" s="121"/>
      <c r="QO244" s="121"/>
      <c r="QP244" s="121"/>
      <c r="QQ244" s="122"/>
      <c r="QR244" s="116"/>
      <c r="QS244" s="117"/>
      <c r="QT244" s="118"/>
      <c r="QU244" s="118"/>
      <c r="QV244" s="118"/>
      <c r="QW244" s="118"/>
      <c r="QX244" s="119"/>
      <c r="QY244" s="120"/>
      <c r="QZ244" s="121"/>
      <c r="RA244" s="121"/>
      <c r="RB244" s="121"/>
      <c r="RC244" s="121"/>
      <c r="RD244" s="121"/>
      <c r="RE244" s="121"/>
      <c r="RF244" s="122"/>
      <c r="RG244" s="116"/>
      <c r="RH244" s="117"/>
      <c r="RI244" s="118"/>
      <c r="RJ244" s="118"/>
      <c r="RK244" s="118"/>
      <c r="RL244" s="118"/>
      <c r="RM244" s="119"/>
      <c r="RN244" s="120"/>
      <c r="RO244" s="121"/>
      <c r="RP244" s="121"/>
      <c r="RQ244" s="121"/>
      <c r="RR244" s="121"/>
      <c r="RS244" s="121"/>
      <c r="RT244" s="121"/>
      <c r="RU244" s="122"/>
      <c r="RV244" s="116"/>
      <c r="RW244" s="117"/>
      <c r="RX244" s="118"/>
      <c r="RY244" s="118"/>
      <c r="RZ244" s="118"/>
      <c r="SA244" s="118"/>
      <c r="SB244" s="119"/>
      <c r="SC244" s="120"/>
      <c r="SD244" s="121"/>
      <c r="SE244" s="121"/>
      <c r="SF244" s="121"/>
      <c r="SG244" s="121"/>
      <c r="SH244" s="121"/>
      <c r="SI244" s="121"/>
      <c r="SJ244" s="122"/>
      <c r="SK244" s="116"/>
      <c r="SL244" s="117"/>
      <c r="SM244" s="118"/>
      <c r="SN244" s="118"/>
      <c r="SO244" s="118"/>
      <c r="SP244" s="118"/>
      <c r="SQ244" s="119"/>
      <c r="SR244" s="120"/>
      <c r="SS244" s="121"/>
      <c r="ST244" s="121"/>
      <c r="SU244" s="121"/>
      <c r="SV244" s="121"/>
      <c r="SW244" s="121"/>
      <c r="SX244" s="121"/>
      <c r="SY244" s="122"/>
      <c r="SZ244" s="116"/>
      <c r="TA244" s="117"/>
      <c r="TB244" s="118"/>
      <c r="TC244" s="118"/>
      <c r="TD244" s="118"/>
      <c r="TE244" s="118"/>
      <c r="TF244" s="119"/>
      <c r="TG244" s="120"/>
      <c r="TH244" s="121"/>
      <c r="TI244" s="121"/>
      <c r="TJ244" s="121"/>
      <c r="TK244" s="121"/>
      <c r="TL244" s="121"/>
      <c r="TM244" s="121"/>
      <c r="TN244" s="122"/>
      <c r="TO244" s="116"/>
      <c r="TP244" s="117"/>
      <c r="TQ244" s="118"/>
      <c r="TR244" s="118"/>
      <c r="TS244" s="118"/>
      <c r="TT244" s="118"/>
      <c r="TU244" s="119"/>
      <c r="TV244" s="120"/>
      <c r="TW244" s="121"/>
      <c r="TX244" s="121"/>
      <c r="TY244" s="121"/>
      <c r="TZ244" s="121"/>
      <c r="UA244" s="121"/>
      <c r="UB244" s="121"/>
      <c r="UC244" s="122"/>
      <c r="UD244" s="116"/>
      <c r="UE244" s="117"/>
      <c r="UF244" s="118"/>
      <c r="UG244" s="118"/>
      <c r="UH244" s="118"/>
      <c r="UI244" s="118"/>
      <c r="UJ244" s="119"/>
      <c r="UK244" s="120"/>
      <c r="UL244" s="121"/>
      <c r="UM244" s="121"/>
      <c r="UN244" s="121"/>
      <c r="UO244" s="121"/>
      <c r="UP244" s="121"/>
      <c r="UQ244" s="121"/>
      <c r="UR244" s="122"/>
      <c r="US244" s="116"/>
      <c r="UT244" s="117"/>
      <c r="UU244" s="118"/>
      <c r="UV244" s="118"/>
      <c r="UW244" s="118"/>
      <c r="UX244" s="118"/>
      <c r="UY244" s="119"/>
      <c r="UZ244" s="120"/>
      <c r="VA244" s="121"/>
      <c r="VB244" s="121"/>
      <c r="VC244" s="121"/>
      <c r="VD244" s="121"/>
      <c r="VE244" s="121"/>
      <c r="VF244" s="121"/>
      <c r="VG244" s="122"/>
      <c r="VH244" s="116"/>
      <c r="VI244" s="117"/>
      <c r="VJ244" s="118"/>
      <c r="VK244" s="118"/>
      <c r="VL244" s="118"/>
      <c r="VM244" s="118"/>
      <c r="VN244" s="119"/>
      <c r="VO244" s="120"/>
      <c r="VP244" s="121"/>
      <c r="VQ244" s="121"/>
      <c r="VR244" s="121"/>
      <c r="VS244" s="121"/>
      <c r="VT244" s="121"/>
      <c r="VU244" s="121"/>
      <c r="VV244" s="122"/>
      <c r="VW244" s="116"/>
      <c r="VX244" s="117"/>
      <c r="VY244" s="118"/>
      <c r="VZ244" s="118"/>
      <c r="WA244" s="118"/>
      <c r="WB244" s="118"/>
      <c r="WC244" s="119"/>
      <c r="WD244" s="120"/>
      <c r="WE244" s="121"/>
      <c r="WF244" s="121"/>
      <c r="WG244" s="121"/>
      <c r="WH244" s="121"/>
      <c r="WI244" s="121"/>
      <c r="WJ244" s="121"/>
      <c r="WK244" s="122"/>
      <c r="WL244" s="116"/>
      <c r="WM244" s="117"/>
      <c r="WN244" s="118"/>
      <c r="WO244" s="118"/>
      <c r="WP244" s="118"/>
      <c r="WQ244" s="118"/>
      <c r="WR244" s="119"/>
      <c r="WS244" s="120"/>
      <c r="WT244" s="121"/>
      <c r="WU244" s="121"/>
      <c r="WV244" s="121"/>
      <c r="WW244" s="121"/>
      <c r="WX244" s="121"/>
      <c r="WY244" s="121"/>
      <c r="WZ244" s="122"/>
      <c r="XA244" s="116"/>
      <c r="XB244" s="117"/>
      <c r="XC244" s="118"/>
      <c r="XD244" s="118"/>
      <c r="XE244" s="118"/>
      <c r="XF244" s="118"/>
      <c r="XG244" s="119"/>
      <c r="XH244" s="120"/>
      <c r="XI244" s="121"/>
      <c r="XJ244" s="121"/>
      <c r="XK244" s="121"/>
      <c r="XL244" s="121"/>
      <c r="XM244" s="121"/>
      <c r="XN244" s="121"/>
      <c r="XO244" s="122"/>
      <c r="XP244" s="116"/>
      <c r="XQ244" s="117"/>
      <c r="XR244" s="118"/>
      <c r="XS244" s="118"/>
      <c r="XT244" s="118"/>
      <c r="XU244" s="118"/>
      <c r="XV244" s="119"/>
      <c r="XW244" s="120"/>
      <c r="XX244" s="121"/>
      <c r="XY244" s="121"/>
      <c r="XZ244" s="121"/>
      <c r="YA244" s="121"/>
      <c r="YB244" s="121"/>
      <c r="YC244" s="121"/>
      <c r="YD244" s="122"/>
      <c r="YE244" s="116"/>
      <c r="YF244" s="117"/>
      <c r="YG244" s="118"/>
      <c r="YH244" s="118"/>
      <c r="YI244" s="118"/>
      <c r="YJ244" s="118"/>
      <c r="YK244" s="119"/>
      <c r="YL244" s="120"/>
      <c r="YM244" s="121"/>
      <c r="YN244" s="121"/>
      <c r="YO244" s="121"/>
      <c r="YP244" s="121"/>
      <c r="YQ244" s="121"/>
      <c r="YR244" s="121"/>
      <c r="YS244" s="122"/>
      <c r="YT244" s="116"/>
      <c r="YU244" s="117"/>
      <c r="YV244" s="118"/>
      <c r="YW244" s="118"/>
      <c r="YX244" s="118"/>
      <c r="YY244" s="118"/>
      <c r="YZ244" s="119"/>
      <c r="ZA244" s="120"/>
      <c r="ZB244" s="121"/>
      <c r="ZC244" s="121"/>
      <c r="ZD244" s="121"/>
      <c r="ZE244" s="121"/>
      <c r="ZF244" s="121"/>
      <c r="ZG244" s="121"/>
      <c r="ZH244" s="122"/>
      <c r="ZI244" s="116"/>
      <c r="ZJ244" s="117"/>
      <c r="ZK244" s="118"/>
      <c r="ZL244" s="118"/>
      <c r="ZM244" s="118"/>
      <c r="ZN244" s="118"/>
      <c r="ZO244" s="119"/>
      <c r="ZP244" s="120"/>
      <c r="ZQ244" s="121"/>
      <c r="ZR244" s="121"/>
      <c r="ZS244" s="121"/>
      <c r="ZT244" s="121"/>
      <c r="ZU244" s="121"/>
      <c r="ZV244" s="121"/>
      <c r="ZW244" s="122"/>
      <c r="ZX244" s="116"/>
      <c r="ZY244" s="117"/>
      <c r="ZZ244" s="118"/>
      <c r="AAA244" s="118"/>
      <c r="AAB244" s="118"/>
      <c r="AAC244" s="118"/>
      <c r="AAD244" s="119"/>
      <c r="AAE244" s="120"/>
      <c r="AAF244" s="121"/>
      <c r="AAG244" s="121"/>
      <c r="AAH244" s="121"/>
      <c r="AAI244" s="121"/>
      <c r="AAJ244" s="121"/>
      <c r="AAK244" s="121"/>
      <c r="AAL244" s="122"/>
      <c r="AAM244" s="116"/>
      <c r="AAN244" s="117"/>
      <c r="AAO244" s="118"/>
      <c r="AAP244" s="118"/>
      <c r="AAQ244" s="118"/>
      <c r="AAR244" s="118"/>
      <c r="AAS244" s="119"/>
      <c r="AAT244" s="120"/>
      <c r="AAU244" s="121"/>
      <c r="AAV244" s="121"/>
      <c r="AAW244" s="121"/>
      <c r="AAX244" s="121"/>
      <c r="AAY244" s="121"/>
      <c r="AAZ244" s="121"/>
      <c r="ABA244" s="122"/>
      <c r="ABB244" s="116"/>
      <c r="ABC244" s="117"/>
      <c r="ABD244" s="118"/>
      <c r="ABE244" s="118"/>
      <c r="ABF244" s="118"/>
      <c r="ABG244" s="118"/>
      <c r="ABH244" s="119"/>
      <c r="ABI244" s="120"/>
      <c r="ABJ244" s="121"/>
      <c r="ABK244" s="121"/>
      <c r="ABL244" s="121"/>
      <c r="ABM244" s="121"/>
      <c r="ABN244" s="121"/>
      <c r="ABO244" s="121"/>
      <c r="ABP244" s="122"/>
      <c r="ABQ244" s="116"/>
      <c r="ABR244" s="117"/>
      <c r="ABS244" s="118"/>
      <c r="ABT244" s="118"/>
      <c r="ABU244" s="118"/>
      <c r="ABV244" s="118"/>
      <c r="ABW244" s="119"/>
      <c r="ABX244" s="120"/>
      <c r="ABY244" s="121"/>
      <c r="ABZ244" s="121"/>
      <c r="ACA244" s="121"/>
      <c r="ACB244" s="121"/>
      <c r="ACC244" s="121"/>
      <c r="ACD244" s="121"/>
      <c r="ACE244" s="122"/>
      <c r="ACF244" s="116"/>
      <c r="ACG244" s="117"/>
      <c r="ACH244" s="118"/>
      <c r="ACI244" s="118"/>
      <c r="ACJ244" s="118"/>
      <c r="ACK244" s="118"/>
      <c r="ACL244" s="119"/>
      <c r="ACM244" s="120"/>
      <c r="ACN244" s="121"/>
      <c r="ACO244" s="121"/>
      <c r="ACP244" s="121"/>
      <c r="ACQ244" s="121"/>
      <c r="ACR244" s="121"/>
      <c r="ACS244" s="121"/>
      <c r="ACT244" s="122"/>
      <c r="ACU244" s="116"/>
      <c r="ACV244" s="117"/>
      <c r="ACW244" s="118"/>
      <c r="ACX244" s="118"/>
      <c r="ACY244" s="118"/>
      <c r="ACZ244" s="118"/>
      <c r="ADA244" s="119"/>
      <c r="ADB244" s="120"/>
      <c r="ADC244" s="121"/>
      <c r="ADD244" s="121"/>
      <c r="ADE244" s="121"/>
      <c r="ADF244" s="121"/>
      <c r="ADG244" s="121"/>
      <c r="ADH244" s="121"/>
      <c r="ADI244" s="122"/>
      <c r="ADJ244" s="116"/>
      <c r="ADK244" s="117"/>
      <c r="ADL244" s="118"/>
      <c r="ADM244" s="118"/>
      <c r="ADN244" s="118"/>
      <c r="ADO244" s="118"/>
      <c r="ADP244" s="119"/>
      <c r="ADQ244" s="120"/>
      <c r="ADR244" s="121"/>
      <c r="ADS244" s="121"/>
      <c r="ADT244" s="121"/>
      <c r="ADU244" s="121"/>
      <c r="ADV244" s="121"/>
      <c r="ADW244" s="121"/>
      <c r="ADX244" s="122"/>
      <c r="ADY244" s="116"/>
      <c r="ADZ244" s="117"/>
      <c r="AEA244" s="118"/>
      <c r="AEB244" s="118"/>
      <c r="AEC244" s="118"/>
      <c r="AED244" s="118"/>
      <c r="AEE244" s="119"/>
      <c r="AEF244" s="120"/>
      <c r="AEG244" s="121"/>
      <c r="AEH244" s="121"/>
      <c r="AEI244" s="121"/>
      <c r="AEJ244" s="121"/>
      <c r="AEK244" s="121"/>
      <c r="AEL244" s="121"/>
      <c r="AEM244" s="122"/>
      <c r="AEN244" s="116"/>
      <c r="AEO244" s="117"/>
      <c r="AEP244" s="118"/>
      <c r="AEQ244" s="118"/>
      <c r="AER244" s="118"/>
      <c r="AES244" s="118"/>
      <c r="AET244" s="119"/>
      <c r="AEU244" s="120"/>
      <c r="AEV244" s="121"/>
      <c r="AEW244" s="121"/>
      <c r="AEX244" s="121"/>
      <c r="AEY244" s="121"/>
      <c r="AEZ244" s="121"/>
      <c r="AFA244" s="121"/>
      <c r="AFB244" s="122"/>
      <c r="AFC244" s="116"/>
      <c r="AFD244" s="117"/>
      <c r="AFE244" s="118"/>
      <c r="AFF244" s="118"/>
      <c r="AFG244" s="118"/>
      <c r="AFH244" s="118"/>
      <c r="AFI244" s="119"/>
      <c r="AFJ244" s="120"/>
      <c r="AFK244" s="121"/>
      <c r="AFL244" s="121"/>
      <c r="AFM244" s="121"/>
      <c r="AFN244" s="121"/>
      <c r="AFO244" s="121"/>
      <c r="AFP244" s="121"/>
      <c r="AFQ244" s="122"/>
      <c r="AFR244" s="116"/>
      <c r="AFS244" s="117"/>
      <c r="AFT244" s="118"/>
      <c r="AFU244" s="118"/>
      <c r="AFV244" s="118"/>
      <c r="AFW244" s="118"/>
      <c r="AFX244" s="119"/>
      <c r="AFY244" s="120"/>
      <c r="AFZ244" s="121"/>
      <c r="AGA244" s="121"/>
      <c r="AGB244" s="121"/>
      <c r="AGC244" s="121"/>
      <c r="AGD244" s="121"/>
      <c r="AGE244" s="121"/>
      <c r="AGF244" s="122"/>
      <c r="AGG244" s="116"/>
      <c r="AGH244" s="117"/>
      <c r="AGI244" s="118"/>
      <c r="AGJ244" s="118"/>
      <c r="AGK244" s="118"/>
      <c r="AGL244" s="118"/>
      <c r="AGM244" s="119"/>
      <c r="AGN244" s="120"/>
      <c r="AGO244" s="121"/>
      <c r="AGP244" s="121"/>
      <c r="AGQ244" s="121"/>
      <c r="AGR244" s="121"/>
      <c r="AGS244" s="121"/>
      <c r="AGT244" s="121"/>
      <c r="AGU244" s="122"/>
      <c r="AGV244" s="116"/>
      <c r="AGW244" s="117"/>
      <c r="AGX244" s="118"/>
      <c r="AGY244" s="118"/>
      <c r="AGZ244" s="118"/>
      <c r="AHA244" s="118"/>
      <c r="AHB244" s="119"/>
      <c r="AHC244" s="120"/>
      <c r="AHD244" s="121"/>
      <c r="AHE244" s="121"/>
      <c r="AHF244" s="121"/>
      <c r="AHG244" s="121"/>
      <c r="AHH244" s="121"/>
      <c r="AHI244" s="121"/>
      <c r="AHJ244" s="122"/>
      <c r="AHK244" s="116"/>
      <c r="AHL244" s="117"/>
      <c r="AHM244" s="118"/>
      <c r="AHN244" s="118"/>
      <c r="AHO244" s="118"/>
      <c r="AHP244" s="118"/>
      <c r="AHQ244" s="119"/>
      <c r="AHR244" s="120"/>
      <c r="AHS244" s="121"/>
      <c r="AHT244" s="121"/>
      <c r="AHU244" s="121"/>
      <c r="AHV244" s="121"/>
      <c r="AHW244" s="121"/>
      <c r="AHX244" s="121"/>
      <c r="AHY244" s="122"/>
      <c r="AHZ244" s="116"/>
      <c r="AIA244" s="117"/>
      <c r="AIB244" s="118"/>
      <c r="AIC244" s="118"/>
      <c r="AID244" s="118"/>
      <c r="AIE244" s="118"/>
      <c r="AIF244" s="119"/>
      <c r="AIG244" s="120"/>
      <c r="AIH244" s="121"/>
      <c r="AII244" s="121"/>
      <c r="AIJ244" s="121"/>
      <c r="AIK244" s="121"/>
      <c r="AIL244" s="121"/>
      <c r="AIM244" s="121"/>
      <c r="AIN244" s="122"/>
      <c r="AIO244" s="116"/>
      <c r="AIP244" s="117"/>
      <c r="AIQ244" s="118"/>
      <c r="AIR244" s="118"/>
      <c r="AIS244" s="118"/>
      <c r="AIT244" s="118"/>
      <c r="AIU244" s="119"/>
      <c r="AIV244" s="120"/>
      <c r="AIW244" s="121"/>
      <c r="AIX244" s="121"/>
      <c r="AIY244" s="121"/>
      <c r="AIZ244" s="121"/>
      <c r="AJA244" s="121"/>
      <c r="AJB244" s="121"/>
      <c r="AJC244" s="122"/>
      <c r="AJD244" s="116"/>
      <c r="AJE244" s="117"/>
      <c r="AJF244" s="118"/>
      <c r="AJG244" s="118"/>
      <c r="AJH244" s="118"/>
      <c r="AJI244" s="118"/>
      <c r="AJJ244" s="119"/>
      <c r="AJK244" s="120"/>
      <c r="AJL244" s="121"/>
      <c r="AJM244" s="121"/>
      <c r="AJN244" s="121"/>
      <c r="AJO244" s="121"/>
      <c r="AJP244" s="121"/>
      <c r="AJQ244" s="121"/>
      <c r="AJR244" s="122"/>
      <c r="AJS244" s="116"/>
      <c r="AJT244" s="117"/>
      <c r="AJU244" s="118"/>
      <c r="AJV244" s="118"/>
      <c r="AJW244" s="118"/>
      <c r="AJX244" s="118"/>
      <c r="AJY244" s="119"/>
      <c r="AJZ244" s="120"/>
      <c r="AKA244" s="121"/>
      <c r="AKB244" s="121"/>
      <c r="AKC244" s="121"/>
      <c r="AKD244" s="121"/>
      <c r="AKE244" s="121"/>
      <c r="AKF244" s="121"/>
      <c r="AKG244" s="122"/>
      <c r="AKH244" s="116"/>
      <c r="AKI244" s="117"/>
      <c r="AKJ244" s="118"/>
      <c r="AKK244" s="118"/>
      <c r="AKL244" s="118"/>
      <c r="AKM244" s="118"/>
      <c r="AKN244" s="119"/>
      <c r="AKO244" s="120"/>
      <c r="AKP244" s="121"/>
      <c r="AKQ244" s="121"/>
      <c r="AKR244" s="121"/>
      <c r="AKS244" s="121"/>
      <c r="AKT244" s="121"/>
      <c r="AKU244" s="121"/>
      <c r="AKV244" s="122"/>
      <c r="AKW244" s="116"/>
      <c r="AKX244" s="117"/>
      <c r="AKY244" s="118"/>
      <c r="AKZ244" s="118"/>
      <c r="ALA244" s="118"/>
      <c r="ALB244" s="118"/>
      <c r="ALC244" s="119"/>
      <c r="ALD244" s="120"/>
      <c r="ALE244" s="121"/>
      <c r="ALF244" s="121"/>
      <c r="ALG244" s="121"/>
      <c r="ALH244" s="121"/>
      <c r="ALI244" s="121"/>
      <c r="ALJ244" s="121"/>
      <c r="ALK244" s="122"/>
      <c r="ALL244" s="116"/>
      <c r="ALM244" s="117"/>
      <c r="ALN244" s="118"/>
      <c r="ALO244" s="118"/>
      <c r="ALP244" s="118"/>
      <c r="ALQ244" s="118"/>
      <c r="ALR244" s="119"/>
      <c r="ALS244" s="120"/>
      <c r="ALT244" s="121"/>
      <c r="ALU244" s="121"/>
      <c r="ALV244" s="121"/>
      <c r="ALW244" s="121"/>
      <c r="ALX244" s="121"/>
      <c r="ALY244" s="121"/>
      <c r="ALZ244" s="122"/>
      <c r="AMA244" s="116"/>
      <c r="AMB244" s="117"/>
      <c r="AMC244" s="118"/>
      <c r="AMD244" s="118"/>
      <c r="AME244" s="118"/>
      <c r="AMF244" s="118"/>
      <c r="AMG244" s="119"/>
      <c r="AMH244" s="120"/>
      <c r="AMI244" s="121"/>
      <c r="AMJ244" s="121"/>
      <c r="AMK244" s="121"/>
      <c r="AML244" s="121"/>
      <c r="AMM244" s="121"/>
      <c r="AMN244" s="121"/>
      <c r="AMO244" s="122"/>
      <c r="AMP244" s="116"/>
      <c r="AMQ244" s="117"/>
      <c r="AMR244" s="118"/>
      <c r="AMS244" s="118"/>
      <c r="AMT244" s="118"/>
      <c r="AMU244" s="118"/>
      <c r="AMV244" s="119"/>
      <c r="AMW244" s="120"/>
      <c r="AMX244" s="121"/>
      <c r="AMY244" s="121"/>
      <c r="AMZ244" s="121"/>
      <c r="ANA244" s="121"/>
      <c r="ANB244" s="121"/>
      <c r="ANC244" s="121"/>
      <c r="AND244" s="122"/>
      <c r="ANE244" s="116"/>
      <c r="ANF244" s="117"/>
      <c r="ANG244" s="118"/>
      <c r="ANH244" s="118"/>
      <c r="ANI244" s="118"/>
      <c r="ANJ244" s="118"/>
      <c r="ANK244" s="119"/>
      <c r="ANL244" s="120"/>
      <c r="ANM244" s="121"/>
      <c r="ANN244" s="121"/>
      <c r="ANO244" s="121"/>
      <c r="ANP244" s="121"/>
      <c r="ANQ244" s="121"/>
      <c r="ANR244" s="121"/>
      <c r="ANS244" s="122"/>
      <c r="ANT244" s="116"/>
      <c r="ANU244" s="117"/>
      <c r="ANV244" s="118"/>
      <c r="ANW244" s="118"/>
      <c r="ANX244" s="118"/>
      <c r="ANY244" s="118"/>
      <c r="ANZ244" s="119"/>
      <c r="AOA244" s="120"/>
      <c r="AOB244" s="121"/>
      <c r="AOC244" s="121"/>
      <c r="AOD244" s="121"/>
      <c r="AOE244" s="121"/>
      <c r="AOF244" s="121"/>
      <c r="AOG244" s="121"/>
      <c r="AOH244" s="122"/>
      <c r="AOI244" s="116"/>
      <c r="AOJ244" s="117"/>
      <c r="AOK244" s="118"/>
      <c r="AOL244" s="118"/>
      <c r="AOM244" s="118"/>
      <c r="AON244" s="118"/>
      <c r="AOO244" s="119"/>
      <c r="AOP244" s="120"/>
      <c r="AOQ244" s="121"/>
      <c r="AOR244" s="121"/>
      <c r="AOS244" s="121"/>
      <c r="AOT244" s="121"/>
      <c r="AOU244" s="121"/>
      <c r="AOV244" s="121"/>
      <c r="AOW244" s="122"/>
      <c r="AOX244" s="116"/>
      <c r="AOY244" s="117"/>
      <c r="AOZ244" s="118"/>
      <c r="APA244" s="118"/>
      <c r="APB244" s="118"/>
      <c r="APC244" s="118"/>
      <c r="APD244" s="119"/>
      <c r="APE244" s="120"/>
      <c r="APF244" s="121"/>
      <c r="APG244" s="121"/>
      <c r="APH244" s="121"/>
      <c r="API244" s="121"/>
      <c r="APJ244" s="121"/>
      <c r="APK244" s="121"/>
      <c r="APL244" s="122"/>
      <c r="APM244" s="116"/>
      <c r="APN244" s="117"/>
      <c r="APO244" s="118"/>
      <c r="APP244" s="118"/>
      <c r="APQ244" s="118"/>
      <c r="APR244" s="118"/>
      <c r="APS244" s="119"/>
      <c r="APT244" s="120"/>
      <c r="APU244" s="121"/>
      <c r="APV244" s="121"/>
      <c r="APW244" s="121"/>
      <c r="APX244" s="121"/>
      <c r="APY244" s="121"/>
      <c r="APZ244" s="121"/>
      <c r="AQA244" s="122"/>
      <c r="AQB244" s="116"/>
      <c r="AQC244" s="117"/>
      <c r="AQD244" s="118"/>
      <c r="AQE244" s="118"/>
      <c r="AQF244" s="118"/>
      <c r="AQG244" s="118"/>
      <c r="AQH244" s="119"/>
      <c r="AQI244" s="120"/>
      <c r="AQJ244" s="121"/>
      <c r="AQK244" s="121"/>
      <c r="AQL244" s="121"/>
      <c r="AQM244" s="121"/>
      <c r="AQN244" s="121"/>
      <c r="AQO244" s="121"/>
      <c r="AQP244" s="122"/>
      <c r="AQQ244" s="116"/>
      <c r="AQR244" s="117"/>
      <c r="AQS244" s="118"/>
      <c r="AQT244" s="118"/>
      <c r="AQU244" s="118"/>
      <c r="AQV244" s="118"/>
      <c r="AQW244" s="119"/>
      <c r="AQX244" s="120"/>
      <c r="AQY244" s="121"/>
      <c r="AQZ244" s="121"/>
      <c r="ARA244" s="121"/>
      <c r="ARB244" s="121"/>
      <c r="ARC244" s="121"/>
      <c r="ARD244" s="121"/>
      <c r="ARE244" s="122"/>
      <c r="ARF244" s="116"/>
      <c r="ARG244" s="117"/>
      <c r="ARH244" s="118"/>
      <c r="ARI244" s="118"/>
      <c r="ARJ244" s="118"/>
      <c r="ARK244" s="118"/>
      <c r="ARL244" s="119"/>
      <c r="ARM244" s="120"/>
      <c r="ARN244" s="121"/>
      <c r="ARO244" s="121"/>
      <c r="ARP244" s="121"/>
      <c r="ARQ244" s="121"/>
      <c r="ARR244" s="121"/>
      <c r="ARS244" s="121"/>
      <c r="ART244" s="122"/>
      <c r="ARU244" s="116"/>
      <c r="ARV244" s="117"/>
      <c r="ARW244" s="118"/>
      <c r="ARX244" s="118"/>
      <c r="ARY244" s="118"/>
      <c r="ARZ244" s="118"/>
      <c r="ASA244" s="119"/>
      <c r="ASB244" s="120"/>
      <c r="ASC244" s="121"/>
      <c r="ASD244" s="121"/>
      <c r="ASE244" s="121"/>
      <c r="ASF244" s="121"/>
      <c r="ASG244" s="121"/>
      <c r="ASH244" s="121"/>
      <c r="ASI244" s="122"/>
      <c r="ASJ244" s="116"/>
      <c r="ASK244" s="117"/>
      <c r="ASL244" s="118"/>
      <c r="ASM244" s="118"/>
      <c r="ASN244" s="118"/>
      <c r="ASO244" s="118"/>
      <c r="ASP244" s="119"/>
      <c r="ASQ244" s="120"/>
      <c r="ASR244" s="121"/>
      <c r="ASS244" s="121"/>
      <c r="AST244" s="121"/>
      <c r="ASU244" s="121"/>
      <c r="ASV244" s="121"/>
      <c r="ASW244" s="121"/>
      <c r="ASX244" s="122"/>
      <c r="ASY244" s="116"/>
      <c r="ASZ244" s="117"/>
      <c r="ATA244" s="118"/>
      <c r="ATB244" s="118"/>
      <c r="ATC244" s="118"/>
      <c r="ATD244" s="118"/>
      <c r="ATE244" s="119"/>
      <c r="ATF244" s="120"/>
      <c r="ATG244" s="121"/>
      <c r="ATH244" s="121"/>
      <c r="ATI244" s="121"/>
      <c r="ATJ244" s="121"/>
      <c r="ATK244" s="121"/>
      <c r="ATL244" s="121"/>
      <c r="ATM244" s="122"/>
      <c r="ATN244" s="116"/>
      <c r="ATO244" s="117"/>
      <c r="ATP244" s="118"/>
      <c r="ATQ244" s="118"/>
      <c r="ATR244" s="118"/>
      <c r="ATS244" s="118"/>
      <c r="ATT244" s="119"/>
      <c r="ATU244" s="120"/>
      <c r="ATV244" s="121"/>
      <c r="ATW244" s="121"/>
      <c r="ATX244" s="121"/>
      <c r="ATY244" s="121"/>
      <c r="ATZ244" s="121"/>
      <c r="AUA244" s="121"/>
      <c r="AUB244" s="122"/>
      <c r="AUC244" s="116"/>
      <c r="AUD244" s="117"/>
      <c r="AUE244" s="118"/>
      <c r="AUF244" s="118"/>
      <c r="AUG244" s="118"/>
      <c r="AUH244" s="118"/>
      <c r="AUI244" s="119"/>
      <c r="AUJ244" s="120"/>
      <c r="AUK244" s="121"/>
      <c r="AUL244" s="121"/>
      <c r="AUM244" s="121"/>
      <c r="AUN244" s="121"/>
      <c r="AUO244" s="121"/>
      <c r="AUP244" s="121"/>
      <c r="AUQ244" s="122"/>
      <c r="AUR244" s="116"/>
      <c r="AUS244" s="117"/>
      <c r="AUT244" s="118"/>
      <c r="AUU244" s="118"/>
      <c r="AUV244" s="118"/>
      <c r="AUW244" s="118"/>
      <c r="AUX244" s="119"/>
      <c r="AUY244" s="120"/>
      <c r="AUZ244" s="121"/>
      <c r="AVA244" s="121"/>
      <c r="AVB244" s="121"/>
      <c r="AVC244" s="121"/>
      <c r="AVD244" s="121"/>
      <c r="AVE244" s="121"/>
      <c r="AVF244" s="122"/>
      <c r="AVG244" s="116"/>
      <c r="AVH244" s="117"/>
      <c r="AVI244" s="118"/>
      <c r="AVJ244" s="118"/>
      <c r="AVK244" s="118"/>
      <c r="AVL244" s="118"/>
      <c r="AVM244" s="119"/>
      <c r="AVN244" s="120"/>
      <c r="AVO244" s="121"/>
      <c r="AVP244" s="121"/>
      <c r="AVQ244" s="121"/>
      <c r="AVR244" s="121"/>
      <c r="AVS244" s="121"/>
      <c r="AVT244" s="121"/>
      <c r="AVU244" s="122"/>
      <c r="AVV244" s="116"/>
      <c r="AVW244" s="117"/>
      <c r="AVX244" s="118"/>
      <c r="AVY244" s="118"/>
      <c r="AVZ244" s="118"/>
      <c r="AWA244" s="118"/>
      <c r="AWB244" s="119"/>
      <c r="AWC244" s="120"/>
      <c r="AWD244" s="121"/>
      <c r="AWE244" s="121"/>
      <c r="AWF244" s="121"/>
      <c r="AWG244" s="121"/>
      <c r="AWH244" s="121"/>
      <c r="AWI244" s="121"/>
      <c r="AWJ244" s="122"/>
      <c r="AWK244" s="116"/>
      <c r="AWL244" s="117"/>
      <c r="AWM244" s="118"/>
      <c r="AWN244" s="118"/>
      <c r="AWO244" s="118"/>
      <c r="AWP244" s="118"/>
      <c r="AWQ244" s="119"/>
      <c r="AWR244" s="120"/>
      <c r="AWS244" s="121"/>
      <c r="AWT244" s="121"/>
      <c r="AWU244" s="121"/>
      <c r="AWV244" s="121"/>
      <c r="AWW244" s="121"/>
      <c r="AWX244" s="121"/>
      <c r="AWY244" s="122"/>
      <c r="AWZ244" s="116"/>
      <c r="AXA244" s="117"/>
      <c r="AXB244" s="118"/>
      <c r="AXC244" s="118"/>
      <c r="AXD244" s="118"/>
      <c r="AXE244" s="118"/>
      <c r="AXF244" s="119"/>
      <c r="AXG244" s="120"/>
      <c r="AXH244" s="121"/>
      <c r="AXI244" s="121"/>
      <c r="AXJ244" s="121"/>
      <c r="AXK244" s="121"/>
      <c r="AXL244" s="121"/>
      <c r="AXM244" s="121"/>
      <c r="AXN244" s="122"/>
      <c r="AXO244" s="116"/>
      <c r="AXP244" s="117"/>
      <c r="AXQ244" s="118"/>
      <c r="AXR244" s="118"/>
      <c r="AXS244" s="118"/>
      <c r="AXT244" s="118"/>
      <c r="AXU244" s="119"/>
      <c r="AXV244" s="120"/>
      <c r="AXW244" s="121"/>
      <c r="AXX244" s="121"/>
      <c r="AXY244" s="121"/>
      <c r="AXZ244" s="121"/>
      <c r="AYA244" s="121"/>
      <c r="AYB244" s="121"/>
      <c r="AYC244" s="122"/>
      <c r="AYD244" s="116"/>
      <c r="AYE244" s="117"/>
      <c r="AYF244" s="118"/>
      <c r="AYG244" s="118"/>
      <c r="AYH244" s="118"/>
      <c r="AYI244" s="118"/>
      <c r="AYJ244" s="119"/>
      <c r="AYK244" s="120"/>
      <c r="AYL244" s="121"/>
      <c r="AYM244" s="121"/>
      <c r="AYN244" s="121"/>
      <c r="AYO244" s="121"/>
      <c r="AYP244" s="121"/>
      <c r="AYQ244" s="121"/>
      <c r="AYR244" s="122"/>
      <c r="AYS244" s="116"/>
      <c r="AYT244" s="117"/>
      <c r="AYU244" s="118"/>
      <c r="AYV244" s="118"/>
      <c r="AYW244" s="118"/>
      <c r="AYX244" s="118"/>
      <c r="AYY244" s="119"/>
      <c r="AYZ244" s="120"/>
      <c r="AZA244" s="121"/>
      <c r="AZB244" s="121"/>
      <c r="AZC244" s="121"/>
      <c r="AZD244" s="121"/>
      <c r="AZE244" s="121"/>
      <c r="AZF244" s="121"/>
      <c r="AZG244" s="122"/>
      <c r="AZH244" s="116"/>
      <c r="AZI244" s="117"/>
      <c r="AZJ244" s="118"/>
      <c r="AZK244" s="118"/>
      <c r="AZL244" s="118"/>
      <c r="AZM244" s="118"/>
      <c r="AZN244" s="119"/>
      <c r="AZO244" s="120"/>
      <c r="AZP244" s="121"/>
      <c r="AZQ244" s="121"/>
      <c r="AZR244" s="121"/>
      <c r="AZS244" s="121"/>
      <c r="AZT244" s="121"/>
      <c r="AZU244" s="121"/>
      <c r="AZV244" s="122"/>
      <c r="AZW244" s="116"/>
      <c r="AZX244" s="117"/>
      <c r="AZY244" s="118"/>
      <c r="AZZ244" s="118"/>
      <c r="BAA244" s="118"/>
      <c r="BAB244" s="118"/>
      <c r="BAC244" s="119"/>
      <c r="BAD244" s="120"/>
      <c r="BAE244" s="121"/>
      <c r="BAF244" s="121"/>
      <c r="BAG244" s="121"/>
      <c r="BAH244" s="121"/>
      <c r="BAI244" s="121"/>
      <c r="BAJ244" s="121"/>
      <c r="BAK244" s="122"/>
      <c r="BAL244" s="116"/>
      <c r="BAM244" s="117"/>
      <c r="BAN244" s="118"/>
      <c r="BAO244" s="118"/>
      <c r="BAP244" s="118"/>
      <c r="BAQ244" s="118"/>
      <c r="BAR244" s="119"/>
      <c r="BAS244" s="120"/>
      <c r="BAT244" s="121"/>
      <c r="BAU244" s="121"/>
      <c r="BAV244" s="121"/>
      <c r="BAW244" s="121"/>
      <c r="BAX244" s="121"/>
      <c r="BAY244" s="121"/>
      <c r="BAZ244" s="122"/>
      <c r="BBA244" s="116"/>
      <c r="BBB244" s="117"/>
      <c r="BBC244" s="118"/>
      <c r="BBD244" s="118"/>
      <c r="BBE244" s="118"/>
      <c r="BBF244" s="118"/>
      <c r="BBG244" s="119"/>
      <c r="BBH244" s="120"/>
      <c r="BBI244" s="121"/>
      <c r="BBJ244" s="121"/>
      <c r="BBK244" s="121"/>
      <c r="BBL244" s="121"/>
      <c r="BBM244" s="121"/>
      <c r="BBN244" s="121"/>
      <c r="BBO244" s="122"/>
      <c r="BBP244" s="116"/>
      <c r="BBQ244" s="117"/>
      <c r="BBR244" s="118"/>
      <c r="BBS244" s="118"/>
      <c r="BBT244" s="118"/>
      <c r="BBU244" s="118"/>
      <c r="BBV244" s="119"/>
      <c r="BBW244" s="120"/>
      <c r="BBX244" s="121"/>
      <c r="BBY244" s="121"/>
      <c r="BBZ244" s="121"/>
      <c r="BCA244" s="121"/>
      <c r="BCB244" s="121"/>
      <c r="BCC244" s="121"/>
      <c r="BCD244" s="122"/>
      <c r="BCE244" s="116"/>
      <c r="BCF244" s="117"/>
      <c r="BCG244" s="118"/>
      <c r="BCH244" s="118"/>
      <c r="BCI244" s="118"/>
      <c r="BCJ244" s="118"/>
      <c r="BCK244" s="119"/>
      <c r="BCL244" s="120"/>
      <c r="BCM244" s="121"/>
      <c r="BCN244" s="121"/>
      <c r="BCO244" s="121"/>
      <c r="BCP244" s="121"/>
      <c r="BCQ244" s="121"/>
      <c r="BCR244" s="121"/>
      <c r="BCS244" s="122"/>
      <c r="BCT244" s="116"/>
      <c r="BCU244" s="117"/>
      <c r="BCV244" s="118"/>
      <c r="BCW244" s="118"/>
      <c r="BCX244" s="118"/>
      <c r="BCY244" s="118"/>
      <c r="BCZ244" s="119"/>
      <c r="BDA244" s="120"/>
      <c r="BDB244" s="121"/>
      <c r="BDC244" s="121"/>
      <c r="BDD244" s="121"/>
      <c r="BDE244" s="121"/>
      <c r="BDF244" s="121"/>
      <c r="BDG244" s="121"/>
      <c r="BDH244" s="122"/>
      <c r="BDI244" s="116"/>
      <c r="BDJ244" s="117"/>
      <c r="BDK244" s="118"/>
      <c r="BDL244" s="118"/>
      <c r="BDM244" s="118"/>
      <c r="BDN244" s="118"/>
      <c r="BDO244" s="119"/>
      <c r="BDP244" s="120"/>
      <c r="BDQ244" s="121"/>
      <c r="BDR244" s="121"/>
      <c r="BDS244" s="121"/>
      <c r="BDT244" s="121"/>
      <c r="BDU244" s="121"/>
      <c r="BDV244" s="121"/>
      <c r="BDW244" s="122"/>
      <c r="BDX244" s="116"/>
      <c r="BDY244" s="117"/>
      <c r="BDZ244" s="118"/>
      <c r="BEA244" s="118"/>
      <c r="BEB244" s="118"/>
      <c r="BEC244" s="118"/>
      <c r="BED244" s="119"/>
      <c r="BEE244" s="120"/>
      <c r="BEF244" s="121"/>
      <c r="BEG244" s="121"/>
      <c r="BEH244" s="121"/>
      <c r="BEI244" s="121"/>
      <c r="BEJ244" s="121"/>
      <c r="BEK244" s="121"/>
      <c r="BEL244" s="122"/>
      <c r="BEM244" s="116"/>
      <c r="BEN244" s="117"/>
      <c r="BEO244" s="118"/>
      <c r="BEP244" s="118"/>
      <c r="BEQ244" s="118"/>
      <c r="BER244" s="118"/>
      <c r="BES244" s="119"/>
      <c r="BET244" s="120"/>
      <c r="BEU244" s="121"/>
      <c r="BEV244" s="121"/>
      <c r="BEW244" s="121"/>
      <c r="BEX244" s="121"/>
      <c r="BEY244" s="121"/>
      <c r="BEZ244" s="121"/>
      <c r="BFA244" s="122"/>
      <c r="BFB244" s="116"/>
      <c r="BFC244" s="117"/>
      <c r="BFD244" s="118"/>
      <c r="BFE244" s="118"/>
      <c r="BFF244" s="118"/>
      <c r="BFG244" s="118"/>
      <c r="BFH244" s="119"/>
      <c r="BFI244" s="120"/>
      <c r="BFJ244" s="121"/>
      <c r="BFK244" s="121"/>
      <c r="BFL244" s="121"/>
      <c r="BFM244" s="121"/>
      <c r="BFN244" s="121"/>
      <c r="BFO244" s="121"/>
      <c r="BFP244" s="122"/>
      <c r="BFQ244" s="116"/>
      <c r="BFR244" s="117"/>
      <c r="BFS244" s="118"/>
      <c r="BFT244" s="118"/>
      <c r="BFU244" s="118"/>
      <c r="BFV244" s="118"/>
      <c r="BFW244" s="119"/>
      <c r="BFX244" s="120"/>
      <c r="BFY244" s="121"/>
      <c r="BFZ244" s="121"/>
      <c r="BGA244" s="121"/>
      <c r="BGB244" s="121"/>
      <c r="BGC244" s="121"/>
      <c r="BGD244" s="121"/>
      <c r="BGE244" s="122"/>
      <c r="BGF244" s="116"/>
      <c r="BGG244" s="117"/>
      <c r="BGH244" s="118"/>
      <c r="BGI244" s="118"/>
      <c r="BGJ244" s="118"/>
      <c r="BGK244" s="118"/>
      <c r="BGL244" s="119"/>
      <c r="BGM244" s="120"/>
      <c r="BGN244" s="121"/>
      <c r="BGO244" s="121"/>
      <c r="BGP244" s="121"/>
      <c r="BGQ244" s="121"/>
      <c r="BGR244" s="121"/>
      <c r="BGS244" s="121"/>
      <c r="BGT244" s="122"/>
      <c r="BGU244" s="116"/>
      <c r="BGV244" s="117"/>
      <c r="BGW244" s="118"/>
      <c r="BGX244" s="118"/>
      <c r="BGY244" s="118"/>
      <c r="BGZ244" s="118"/>
      <c r="BHA244" s="119"/>
      <c r="BHB244" s="120"/>
      <c r="BHC244" s="121"/>
      <c r="BHD244" s="121"/>
      <c r="BHE244" s="121"/>
      <c r="BHF244" s="121"/>
      <c r="BHG244" s="121"/>
      <c r="BHH244" s="121"/>
      <c r="BHI244" s="122"/>
      <c r="BHJ244" s="116"/>
      <c r="BHK244" s="117"/>
      <c r="BHL244" s="118"/>
      <c r="BHM244" s="118"/>
      <c r="BHN244" s="118"/>
      <c r="BHO244" s="118"/>
      <c r="BHP244" s="119"/>
      <c r="BHQ244" s="120"/>
      <c r="BHR244" s="121"/>
      <c r="BHS244" s="121"/>
      <c r="BHT244" s="121"/>
      <c r="BHU244" s="121"/>
      <c r="BHV244" s="121"/>
      <c r="BHW244" s="121"/>
      <c r="BHX244" s="122"/>
      <c r="BHY244" s="116"/>
      <c r="BHZ244" s="117"/>
      <c r="BIA244" s="118"/>
      <c r="BIB244" s="118"/>
      <c r="BIC244" s="118"/>
      <c r="BID244" s="118"/>
      <c r="BIE244" s="119"/>
      <c r="BIF244" s="120"/>
      <c r="BIG244" s="121"/>
      <c r="BIH244" s="121"/>
      <c r="BII244" s="121"/>
      <c r="BIJ244" s="121"/>
      <c r="BIK244" s="121"/>
      <c r="BIL244" s="121"/>
      <c r="BIM244" s="122"/>
      <c r="BIN244" s="116"/>
      <c r="BIO244" s="117"/>
      <c r="BIP244" s="118"/>
      <c r="BIQ244" s="118"/>
      <c r="BIR244" s="118"/>
      <c r="BIS244" s="118"/>
      <c r="BIT244" s="119"/>
      <c r="BIU244" s="120"/>
      <c r="BIV244" s="121"/>
      <c r="BIW244" s="121"/>
      <c r="BIX244" s="121"/>
      <c r="BIY244" s="121"/>
      <c r="BIZ244" s="121"/>
      <c r="BJA244" s="121"/>
      <c r="BJB244" s="122"/>
      <c r="BJC244" s="116"/>
      <c r="BJD244" s="117"/>
      <c r="BJE244" s="118"/>
      <c r="BJF244" s="118"/>
      <c r="BJG244" s="118"/>
      <c r="BJH244" s="118"/>
      <c r="BJI244" s="119"/>
      <c r="BJJ244" s="120"/>
      <c r="BJK244" s="121"/>
      <c r="BJL244" s="121"/>
      <c r="BJM244" s="121"/>
      <c r="BJN244" s="121"/>
      <c r="BJO244" s="121"/>
      <c r="BJP244" s="121"/>
      <c r="BJQ244" s="122"/>
      <c r="BJR244" s="116"/>
      <c r="BJS244" s="117"/>
      <c r="BJT244" s="118"/>
      <c r="BJU244" s="118"/>
      <c r="BJV244" s="118"/>
      <c r="BJW244" s="118"/>
      <c r="BJX244" s="119"/>
      <c r="BJY244" s="120"/>
      <c r="BJZ244" s="121"/>
      <c r="BKA244" s="121"/>
      <c r="BKB244" s="121"/>
      <c r="BKC244" s="121"/>
      <c r="BKD244" s="121"/>
      <c r="BKE244" s="121"/>
      <c r="BKF244" s="122"/>
      <c r="BKG244" s="116"/>
      <c r="BKH244" s="117"/>
      <c r="BKI244" s="118"/>
      <c r="BKJ244" s="118"/>
      <c r="BKK244" s="118"/>
      <c r="BKL244" s="118"/>
      <c r="BKM244" s="119"/>
      <c r="BKN244" s="120"/>
      <c r="BKO244" s="121"/>
      <c r="BKP244" s="121"/>
      <c r="BKQ244" s="121"/>
      <c r="BKR244" s="121"/>
      <c r="BKS244" s="121"/>
      <c r="BKT244" s="121"/>
      <c r="BKU244" s="122"/>
      <c r="BKV244" s="116"/>
      <c r="BKW244" s="117"/>
      <c r="BKX244" s="118"/>
      <c r="BKY244" s="118"/>
      <c r="BKZ244" s="118"/>
      <c r="BLA244" s="118"/>
      <c r="BLB244" s="119"/>
      <c r="BLC244" s="120"/>
      <c r="BLD244" s="121"/>
      <c r="BLE244" s="121"/>
      <c r="BLF244" s="121"/>
      <c r="BLG244" s="121"/>
      <c r="BLH244" s="121"/>
      <c r="BLI244" s="121"/>
      <c r="BLJ244" s="122"/>
      <c r="BLK244" s="116"/>
      <c r="BLL244" s="117"/>
      <c r="BLM244" s="118"/>
      <c r="BLN244" s="118"/>
      <c r="BLO244" s="118"/>
      <c r="BLP244" s="118"/>
      <c r="BLQ244" s="119"/>
      <c r="BLR244" s="120"/>
      <c r="BLS244" s="121"/>
      <c r="BLT244" s="121"/>
      <c r="BLU244" s="121"/>
      <c r="BLV244" s="121"/>
      <c r="BLW244" s="121"/>
      <c r="BLX244" s="121"/>
      <c r="BLY244" s="122"/>
      <c r="BLZ244" s="116"/>
      <c r="BMA244" s="117"/>
      <c r="BMB244" s="118"/>
      <c r="BMC244" s="118"/>
      <c r="BMD244" s="118"/>
      <c r="BME244" s="118"/>
      <c r="BMF244" s="119"/>
      <c r="BMG244" s="120"/>
      <c r="BMH244" s="121"/>
      <c r="BMI244" s="121"/>
      <c r="BMJ244" s="121"/>
      <c r="BMK244" s="121"/>
      <c r="BML244" s="121"/>
      <c r="BMM244" s="121"/>
      <c r="BMN244" s="122"/>
      <c r="BMO244" s="116"/>
      <c r="BMP244" s="117"/>
      <c r="BMQ244" s="118"/>
      <c r="BMR244" s="118"/>
      <c r="BMS244" s="118"/>
      <c r="BMT244" s="118"/>
      <c r="BMU244" s="119"/>
      <c r="BMV244" s="120"/>
      <c r="BMW244" s="121"/>
      <c r="BMX244" s="121"/>
      <c r="BMY244" s="121"/>
      <c r="BMZ244" s="121"/>
      <c r="BNA244" s="121"/>
      <c r="BNB244" s="121"/>
      <c r="BNC244" s="122"/>
      <c r="BND244" s="116"/>
      <c r="BNE244" s="117"/>
      <c r="BNF244" s="118"/>
      <c r="BNG244" s="118"/>
      <c r="BNH244" s="118"/>
      <c r="BNI244" s="118"/>
      <c r="BNJ244" s="119"/>
      <c r="BNK244" s="120"/>
      <c r="BNL244" s="121"/>
      <c r="BNM244" s="121"/>
      <c r="BNN244" s="121"/>
      <c r="BNO244" s="121"/>
      <c r="BNP244" s="121"/>
      <c r="BNQ244" s="121"/>
      <c r="BNR244" s="122"/>
      <c r="BNS244" s="116"/>
      <c r="BNT244" s="117"/>
      <c r="BNU244" s="118"/>
      <c r="BNV244" s="118"/>
      <c r="BNW244" s="118"/>
      <c r="BNX244" s="118"/>
      <c r="BNY244" s="119"/>
      <c r="BNZ244" s="120"/>
      <c r="BOA244" s="121"/>
      <c r="BOB244" s="121"/>
      <c r="BOC244" s="121"/>
      <c r="BOD244" s="121"/>
      <c r="BOE244" s="121"/>
      <c r="BOF244" s="121"/>
      <c r="BOG244" s="122"/>
      <c r="BOH244" s="116"/>
      <c r="BOI244" s="117"/>
      <c r="BOJ244" s="118"/>
      <c r="BOK244" s="118"/>
      <c r="BOL244" s="118"/>
      <c r="BOM244" s="118"/>
      <c r="BON244" s="119"/>
      <c r="BOO244" s="120"/>
      <c r="BOP244" s="121"/>
      <c r="BOQ244" s="121"/>
      <c r="BOR244" s="121"/>
      <c r="BOS244" s="121"/>
      <c r="BOT244" s="121"/>
      <c r="BOU244" s="121"/>
      <c r="BOV244" s="122"/>
      <c r="BOW244" s="116"/>
      <c r="BOX244" s="117"/>
      <c r="BOY244" s="118"/>
      <c r="BOZ244" s="118"/>
      <c r="BPA244" s="118"/>
      <c r="BPB244" s="118"/>
      <c r="BPC244" s="119"/>
      <c r="BPD244" s="120"/>
      <c r="BPE244" s="121"/>
      <c r="BPF244" s="121"/>
      <c r="BPG244" s="121"/>
      <c r="BPH244" s="121"/>
      <c r="BPI244" s="121"/>
      <c r="BPJ244" s="121"/>
      <c r="BPK244" s="122"/>
      <c r="BPL244" s="116"/>
      <c r="BPM244" s="117"/>
      <c r="BPN244" s="118"/>
      <c r="BPO244" s="118"/>
      <c r="BPP244" s="118"/>
      <c r="BPQ244" s="118"/>
      <c r="BPR244" s="119"/>
      <c r="BPS244" s="120"/>
      <c r="BPT244" s="121"/>
      <c r="BPU244" s="121"/>
      <c r="BPV244" s="121"/>
      <c r="BPW244" s="121"/>
      <c r="BPX244" s="121"/>
      <c r="BPY244" s="121"/>
      <c r="BPZ244" s="122"/>
      <c r="BQA244" s="116"/>
      <c r="BQB244" s="117"/>
      <c r="BQC244" s="118"/>
      <c r="BQD244" s="118"/>
      <c r="BQE244" s="118"/>
      <c r="BQF244" s="118"/>
      <c r="BQG244" s="119"/>
      <c r="BQH244" s="120"/>
      <c r="BQI244" s="121"/>
      <c r="BQJ244" s="121"/>
      <c r="BQK244" s="121"/>
      <c r="BQL244" s="121"/>
      <c r="BQM244" s="121"/>
      <c r="BQN244" s="121"/>
      <c r="BQO244" s="122"/>
      <c r="BQP244" s="116"/>
      <c r="BQQ244" s="117"/>
      <c r="BQR244" s="118"/>
      <c r="BQS244" s="118"/>
      <c r="BQT244" s="118"/>
      <c r="BQU244" s="118"/>
      <c r="BQV244" s="119"/>
      <c r="BQW244" s="120"/>
      <c r="BQX244" s="121"/>
      <c r="BQY244" s="121"/>
      <c r="BQZ244" s="121"/>
      <c r="BRA244" s="121"/>
      <c r="BRB244" s="121"/>
      <c r="BRC244" s="121"/>
      <c r="BRD244" s="122"/>
      <c r="BRE244" s="116"/>
      <c r="BRF244" s="117"/>
      <c r="BRG244" s="118"/>
      <c r="BRH244" s="118"/>
      <c r="BRI244" s="118"/>
      <c r="BRJ244" s="118"/>
      <c r="BRK244" s="119"/>
      <c r="BRL244" s="120"/>
      <c r="BRM244" s="121"/>
      <c r="BRN244" s="121"/>
      <c r="BRO244" s="121"/>
      <c r="BRP244" s="121"/>
      <c r="BRQ244" s="121"/>
      <c r="BRR244" s="121"/>
      <c r="BRS244" s="122"/>
      <c r="BRT244" s="116"/>
      <c r="BRU244" s="117"/>
      <c r="BRV244" s="118"/>
      <c r="BRW244" s="118"/>
      <c r="BRX244" s="118"/>
      <c r="BRY244" s="118"/>
      <c r="BRZ244" s="119"/>
      <c r="BSA244" s="120"/>
      <c r="BSB244" s="121"/>
      <c r="BSC244" s="121"/>
      <c r="BSD244" s="121"/>
      <c r="BSE244" s="121"/>
      <c r="BSF244" s="121"/>
      <c r="BSG244" s="121"/>
      <c r="BSH244" s="122"/>
      <c r="BSI244" s="116"/>
      <c r="BSJ244" s="117"/>
      <c r="BSK244" s="118"/>
      <c r="BSL244" s="118"/>
      <c r="BSM244" s="118"/>
      <c r="BSN244" s="118"/>
      <c r="BSO244" s="119"/>
      <c r="BSP244" s="120"/>
      <c r="BSQ244" s="121"/>
      <c r="BSR244" s="121"/>
      <c r="BSS244" s="121"/>
      <c r="BST244" s="121"/>
      <c r="BSU244" s="121"/>
      <c r="BSV244" s="121"/>
      <c r="BSW244" s="122"/>
      <c r="BSX244" s="116"/>
      <c r="BSY244" s="117"/>
      <c r="BSZ244" s="118"/>
      <c r="BTA244" s="118"/>
      <c r="BTB244" s="118"/>
      <c r="BTC244" s="118"/>
      <c r="BTD244" s="119"/>
      <c r="BTE244" s="120"/>
      <c r="BTF244" s="121"/>
      <c r="BTG244" s="121"/>
      <c r="BTH244" s="121"/>
      <c r="BTI244" s="121"/>
      <c r="BTJ244" s="121"/>
      <c r="BTK244" s="121"/>
      <c r="BTL244" s="122"/>
      <c r="BTM244" s="116"/>
      <c r="BTN244" s="117"/>
      <c r="BTO244" s="118"/>
      <c r="BTP244" s="118"/>
      <c r="BTQ244" s="118"/>
      <c r="BTR244" s="118"/>
      <c r="BTS244" s="119"/>
      <c r="BTT244" s="120"/>
      <c r="BTU244" s="121"/>
      <c r="BTV244" s="121"/>
      <c r="BTW244" s="121"/>
      <c r="BTX244" s="121"/>
      <c r="BTY244" s="121"/>
      <c r="BTZ244" s="121"/>
      <c r="BUA244" s="122"/>
      <c r="BUB244" s="116"/>
      <c r="BUC244" s="117"/>
      <c r="BUD244" s="118"/>
      <c r="BUE244" s="118"/>
      <c r="BUF244" s="118"/>
      <c r="BUG244" s="118"/>
      <c r="BUH244" s="119"/>
      <c r="BUI244" s="120"/>
      <c r="BUJ244" s="121"/>
      <c r="BUK244" s="121"/>
      <c r="BUL244" s="121"/>
      <c r="BUM244" s="121"/>
      <c r="BUN244" s="121"/>
      <c r="BUO244" s="121"/>
      <c r="BUP244" s="122"/>
      <c r="BUQ244" s="116"/>
      <c r="BUR244" s="117"/>
      <c r="BUS244" s="118"/>
      <c r="BUT244" s="118"/>
      <c r="BUU244" s="118"/>
      <c r="BUV244" s="118"/>
      <c r="BUW244" s="119"/>
      <c r="BUX244" s="120"/>
      <c r="BUY244" s="121"/>
      <c r="BUZ244" s="121"/>
      <c r="BVA244" s="121"/>
      <c r="BVB244" s="121"/>
      <c r="BVC244" s="121"/>
      <c r="BVD244" s="121"/>
      <c r="BVE244" s="122"/>
      <c r="BVF244" s="116"/>
      <c r="BVG244" s="117"/>
      <c r="BVH244" s="118"/>
      <c r="BVI244" s="118"/>
      <c r="BVJ244" s="118"/>
      <c r="BVK244" s="118"/>
      <c r="BVL244" s="119"/>
      <c r="BVM244" s="120"/>
      <c r="BVN244" s="121"/>
      <c r="BVO244" s="121"/>
      <c r="BVP244" s="121"/>
      <c r="BVQ244" s="121"/>
      <c r="BVR244" s="121"/>
      <c r="BVS244" s="121"/>
      <c r="BVT244" s="122"/>
      <c r="BVU244" s="116"/>
      <c r="BVV244" s="117"/>
      <c r="BVW244" s="118"/>
      <c r="BVX244" s="118"/>
      <c r="BVY244" s="118"/>
      <c r="BVZ244" s="118"/>
      <c r="BWA244" s="119"/>
      <c r="BWB244" s="120"/>
      <c r="BWC244" s="121"/>
      <c r="BWD244" s="121"/>
      <c r="BWE244" s="121"/>
      <c r="BWF244" s="121"/>
      <c r="BWG244" s="121"/>
      <c r="BWH244" s="121"/>
      <c r="BWI244" s="122"/>
      <c r="BWJ244" s="116"/>
      <c r="BWK244" s="117"/>
      <c r="BWL244" s="118"/>
      <c r="BWM244" s="118"/>
      <c r="BWN244" s="118"/>
      <c r="BWO244" s="118"/>
      <c r="BWP244" s="119"/>
      <c r="BWQ244" s="120"/>
      <c r="BWR244" s="121"/>
      <c r="BWS244" s="121"/>
      <c r="BWT244" s="121"/>
      <c r="BWU244" s="121"/>
      <c r="BWV244" s="121"/>
      <c r="BWW244" s="121"/>
      <c r="BWX244" s="122"/>
      <c r="BWY244" s="116"/>
      <c r="BWZ244" s="117"/>
      <c r="BXA244" s="118"/>
      <c r="BXB244" s="118"/>
      <c r="BXC244" s="118"/>
      <c r="BXD244" s="118"/>
      <c r="BXE244" s="119"/>
      <c r="BXF244" s="120"/>
      <c r="BXG244" s="121"/>
      <c r="BXH244" s="121"/>
      <c r="BXI244" s="121"/>
      <c r="BXJ244" s="121"/>
      <c r="BXK244" s="121"/>
      <c r="BXL244" s="121"/>
      <c r="BXM244" s="122"/>
      <c r="BXN244" s="116"/>
      <c r="BXO244" s="117"/>
      <c r="BXP244" s="118"/>
      <c r="BXQ244" s="118"/>
      <c r="BXR244" s="118"/>
      <c r="BXS244" s="118"/>
      <c r="BXT244" s="119"/>
      <c r="BXU244" s="120"/>
      <c r="BXV244" s="121"/>
      <c r="BXW244" s="121"/>
      <c r="BXX244" s="121"/>
      <c r="BXY244" s="121"/>
      <c r="BXZ244" s="121"/>
      <c r="BYA244" s="121"/>
      <c r="BYB244" s="122"/>
      <c r="BYC244" s="116"/>
      <c r="BYD244" s="117"/>
      <c r="BYE244" s="118"/>
      <c r="BYF244" s="118"/>
      <c r="BYG244" s="118"/>
      <c r="BYH244" s="118"/>
      <c r="BYI244" s="119"/>
      <c r="BYJ244" s="120"/>
      <c r="BYK244" s="121"/>
      <c r="BYL244" s="121"/>
      <c r="BYM244" s="121"/>
      <c r="BYN244" s="121"/>
      <c r="BYO244" s="121"/>
      <c r="BYP244" s="121"/>
      <c r="BYQ244" s="122"/>
      <c r="BYR244" s="116"/>
      <c r="BYS244" s="117"/>
      <c r="BYT244" s="118"/>
      <c r="BYU244" s="118"/>
      <c r="BYV244" s="118"/>
      <c r="BYW244" s="118"/>
      <c r="BYX244" s="119"/>
      <c r="BYY244" s="120"/>
      <c r="BYZ244" s="121"/>
      <c r="BZA244" s="121"/>
      <c r="BZB244" s="121"/>
      <c r="BZC244" s="121"/>
      <c r="BZD244" s="121"/>
      <c r="BZE244" s="121"/>
      <c r="BZF244" s="122"/>
      <c r="BZG244" s="116"/>
      <c r="BZH244" s="117"/>
      <c r="BZI244" s="118"/>
      <c r="BZJ244" s="118"/>
      <c r="BZK244" s="118"/>
      <c r="BZL244" s="118"/>
      <c r="BZM244" s="119"/>
      <c r="BZN244" s="120"/>
      <c r="BZO244" s="121"/>
      <c r="BZP244" s="121"/>
      <c r="BZQ244" s="121"/>
      <c r="BZR244" s="121"/>
      <c r="BZS244" s="121"/>
      <c r="BZT244" s="121"/>
      <c r="BZU244" s="122"/>
      <c r="BZV244" s="116"/>
      <c r="BZW244" s="117"/>
      <c r="BZX244" s="118"/>
      <c r="BZY244" s="118"/>
      <c r="BZZ244" s="118"/>
      <c r="CAA244" s="118"/>
      <c r="CAB244" s="119"/>
      <c r="CAC244" s="120"/>
      <c r="CAD244" s="121"/>
      <c r="CAE244" s="121"/>
      <c r="CAF244" s="121"/>
      <c r="CAG244" s="121"/>
      <c r="CAH244" s="121"/>
      <c r="CAI244" s="121"/>
      <c r="CAJ244" s="122"/>
      <c r="CAK244" s="116"/>
      <c r="CAL244" s="117"/>
      <c r="CAM244" s="118"/>
      <c r="CAN244" s="118"/>
      <c r="CAO244" s="118"/>
      <c r="CAP244" s="118"/>
      <c r="CAQ244" s="119"/>
      <c r="CAR244" s="120"/>
      <c r="CAS244" s="121"/>
      <c r="CAT244" s="121"/>
      <c r="CAU244" s="121"/>
      <c r="CAV244" s="121"/>
      <c r="CAW244" s="121"/>
      <c r="CAX244" s="121"/>
      <c r="CAY244" s="122"/>
      <c r="CAZ244" s="116"/>
      <c r="CBA244" s="117"/>
      <c r="CBB244" s="118"/>
      <c r="CBC244" s="118"/>
      <c r="CBD244" s="118"/>
      <c r="CBE244" s="118"/>
      <c r="CBF244" s="119"/>
      <c r="CBG244" s="120"/>
      <c r="CBH244" s="121"/>
      <c r="CBI244" s="121"/>
      <c r="CBJ244" s="121"/>
      <c r="CBK244" s="121"/>
      <c r="CBL244" s="121"/>
      <c r="CBM244" s="121"/>
      <c r="CBN244" s="122"/>
      <c r="CBO244" s="116"/>
      <c r="CBP244" s="117"/>
      <c r="CBQ244" s="118"/>
      <c r="CBR244" s="118"/>
      <c r="CBS244" s="118"/>
      <c r="CBT244" s="118"/>
      <c r="CBU244" s="119"/>
      <c r="CBV244" s="120"/>
      <c r="CBW244" s="121"/>
      <c r="CBX244" s="121"/>
      <c r="CBY244" s="121"/>
      <c r="CBZ244" s="121"/>
      <c r="CCA244" s="121"/>
      <c r="CCB244" s="121"/>
      <c r="CCC244" s="122"/>
      <c r="CCD244" s="116"/>
      <c r="CCE244" s="117"/>
      <c r="CCF244" s="118"/>
      <c r="CCG244" s="118"/>
      <c r="CCH244" s="118"/>
      <c r="CCI244" s="118"/>
      <c r="CCJ244" s="119"/>
      <c r="CCK244" s="120"/>
      <c r="CCL244" s="121"/>
      <c r="CCM244" s="121"/>
      <c r="CCN244" s="121"/>
      <c r="CCO244" s="121"/>
      <c r="CCP244" s="121"/>
      <c r="CCQ244" s="121"/>
      <c r="CCR244" s="122"/>
      <c r="CCS244" s="116"/>
      <c r="CCT244" s="117"/>
      <c r="CCU244" s="118"/>
      <c r="CCV244" s="118"/>
      <c r="CCW244" s="118"/>
      <c r="CCX244" s="118"/>
      <c r="CCY244" s="119"/>
      <c r="CCZ244" s="120"/>
      <c r="CDA244" s="121"/>
      <c r="CDB244" s="121"/>
      <c r="CDC244" s="121"/>
      <c r="CDD244" s="121"/>
      <c r="CDE244" s="121"/>
      <c r="CDF244" s="121"/>
      <c r="CDG244" s="122"/>
      <c r="CDH244" s="116"/>
      <c r="CDI244" s="117"/>
      <c r="CDJ244" s="118"/>
      <c r="CDK244" s="118"/>
      <c r="CDL244" s="118"/>
      <c r="CDM244" s="118"/>
      <c r="CDN244" s="119"/>
      <c r="CDO244" s="120"/>
      <c r="CDP244" s="121"/>
      <c r="CDQ244" s="121"/>
      <c r="CDR244" s="121"/>
      <c r="CDS244" s="121"/>
      <c r="CDT244" s="121"/>
      <c r="CDU244" s="121"/>
      <c r="CDV244" s="122"/>
      <c r="CDW244" s="116"/>
      <c r="CDX244" s="117"/>
      <c r="CDY244" s="118"/>
      <c r="CDZ244" s="118"/>
      <c r="CEA244" s="118"/>
      <c r="CEB244" s="118"/>
      <c r="CEC244" s="119"/>
      <c r="CED244" s="120"/>
      <c r="CEE244" s="121"/>
      <c r="CEF244" s="121"/>
      <c r="CEG244" s="121"/>
      <c r="CEH244" s="121"/>
      <c r="CEI244" s="121"/>
      <c r="CEJ244" s="121"/>
      <c r="CEK244" s="122"/>
      <c r="CEL244" s="116"/>
      <c r="CEM244" s="117"/>
      <c r="CEN244" s="118"/>
      <c r="CEO244" s="118"/>
      <c r="CEP244" s="118"/>
      <c r="CEQ244" s="118"/>
      <c r="CER244" s="119"/>
      <c r="CES244" s="120"/>
      <c r="CET244" s="121"/>
      <c r="CEU244" s="121"/>
      <c r="CEV244" s="121"/>
      <c r="CEW244" s="121"/>
      <c r="CEX244" s="121"/>
      <c r="CEY244" s="121"/>
      <c r="CEZ244" s="122"/>
      <c r="CFA244" s="116"/>
      <c r="CFB244" s="117"/>
      <c r="CFC244" s="118"/>
      <c r="CFD244" s="118"/>
      <c r="CFE244" s="118"/>
      <c r="CFF244" s="118"/>
      <c r="CFG244" s="119"/>
      <c r="CFH244" s="120"/>
      <c r="CFI244" s="121"/>
      <c r="CFJ244" s="121"/>
      <c r="CFK244" s="121"/>
      <c r="CFL244" s="121"/>
      <c r="CFM244" s="121"/>
      <c r="CFN244" s="121"/>
      <c r="CFO244" s="122"/>
      <c r="CFP244" s="116"/>
      <c r="CFQ244" s="117"/>
      <c r="CFR244" s="118"/>
      <c r="CFS244" s="118"/>
      <c r="CFT244" s="118"/>
      <c r="CFU244" s="118"/>
      <c r="CFV244" s="119"/>
      <c r="CFW244" s="120"/>
      <c r="CFX244" s="121"/>
      <c r="CFY244" s="121"/>
      <c r="CFZ244" s="121"/>
      <c r="CGA244" s="121"/>
      <c r="CGB244" s="121"/>
      <c r="CGC244" s="121"/>
      <c r="CGD244" s="122"/>
      <c r="CGE244" s="116"/>
      <c r="CGF244" s="117"/>
      <c r="CGG244" s="118"/>
      <c r="CGH244" s="118"/>
      <c r="CGI244" s="118"/>
      <c r="CGJ244" s="118"/>
      <c r="CGK244" s="119"/>
      <c r="CGL244" s="120"/>
      <c r="CGM244" s="121"/>
      <c r="CGN244" s="121"/>
      <c r="CGO244" s="121"/>
      <c r="CGP244" s="121"/>
      <c r="CGQ244" s="121"/>
      <c r="CGR244" s="121"/>
      <c r="CGS244" s="122"/>
      <c r="CGT244" s="116"/>
      <c r="CGU244" s="117"/>
      <c r="CGV244" s="118"/>
      <c r="CGW244" s="118"/>
      <c r="CGX244" s="118"/>
      <c r="CGY244" s="118"/>
      <c r="CGZ244" s="119"/>
      <c r="CHA244" s="120"/>
      <c r="CHB244" s="121"/>
      <c r="CHC244" s="121"/>
      <c r="CHD244" s="121"/>
      <c r="CHE244" s="121"/>
      <c r="CHF244" s="121"/>
      <c r="CHG244" s="121"/>
      <c r="CHH244" s="122"/>
      <c r="CHI244" s="116"/>
      <c r="CHJ244" s="117"/>
      <c r="CHK244" s="118"/>
      <c r="CHL244" s="118"/>
      <c r="CHM244" s="118"/>
      <c r="CHN244" s="118"/>
      <c r="CHO244" s="119"/>
      <c r="CHP244" s="120"/>
      <c r="CHQ244" s="121"/>
      <c r="CHR244" s="121"/>
      <c r="CHS244" s="121"/>
      <c r="CHT244" s="121"/>
      <c r="CHU244" s="121"/>
      <c r="CHV244" s="121"/>
      <c r="CHW244" s="122"/>
      <c r="CHX244" s="116"/>
      <c r="CHY244" s="117"/>
      <c r="CHZ244" s="118"/>
      <c r="CIA244" s="118"/>
      <c r="CIB244" s="118"/>
      <c r="CIC244" s="118"/>
      <c r="CID244" s="119"/>
      <c r="CIE244" s="120"/>
      <c r="CIF244" s="121"/>
      <c r="CIG244" s="121"/>
      <c r="CIH244" s="121"/>
      <c r="CII244" s="121"/>
      <c r="CIJ244" s="121"/>
      <c r="CIK244" s="121"/>
      <c r="CIL244" s="122"/>
      <c r="CIM244" s="116"/>
      <c r="CIN244" s="117"/>
      <c r="CIO244" s="118"/>
      <c r="CIP244" s="118"/>
      <c r="CIQ244" s="118"/>
      <c r="CIR244" s="118"/>
      <c r="CIS244" s="119"/>
      <c r="CIT244" s="120"/>
      <c r="CIU244" s="121"/>
      <c r="CIV244" s="121"/>
      <c r="CIW244" s="121"/>
      <c r="CIX244" s="121"/>
      <c r="CIY244" s="121"/>
      <c r="CIZ244" s="121"/>
      <c r="CJA244" s="122"/>
      <c r="CJB244" s="116"/>
      <c r="CJC244" s="117"/>
      <c r="CJD244" s="118"/>
      <c r="CJE244" s="118"/>
      <c r="CJF244" s="118"/>
      <c r="CJG244" s="118"/>
      <c r="CJH244" s="119"/>
      <c r="CJI244" s="120"/>
      <c r="CJJ244" s="121"/>
      <c r="CJK244" s="121"/>
      <c r="CJL244" s="121"/>
      <c r="CJM244" s="121"/>
      <c r="CJN244" s="121"/>
      <c r="CJO244" s="121"/>
      <c r="CJP244" s="122"/>
      <c r="CJQ244" s="116"/>
      <c r="CJR244" s="117"/>
      <c r="CJS244" s="118"/>
      <c r="CJT244" s="118"/>
      <c r="CJU244" s="118"/>
      <c r="CJV244" s="118"/>
      <c r="CJW244" s="119"/>
      <c r="CJX244" s="120"/>
      <c r="CJY244" s="121"/>
      <c r="CJZ244" s="121"/>
      <c r="CKA244" s="121"/>
      <c r="CKB244" s="121"/>
      <c r="CKC244" s="121"/>
      <c r="CKD244" s="121"/>
      <c r="CKE244" s="122"/>
      <c r="CKF244" s="116"/>
      <c r="CKG244" s="117"/>
      <c r="CKH244" s="118"/>
      <c r="CKI244" s="118"/>
      <c r="CKJ244" s="118"/>
      <c r="CKK244" s="118"/>
      <c r="CKL244" s="119"/>
      <c r="CKM244" s="120"/>
      <c r="CKN244" s="121"/>
      <c r="CKO244" s="121"/>
      <c r="CKP244" s="121"/>
      <c r="CKQ244" s="121"/>
      <c r="CKR244" s="121"/>
      <c r="CKS244" s="121"/>
      <c r="CKT244" s="122"/>
      <c r="CKU244" s="116"/>
      <c r="CKV244" s="117"/>
      <c r="CKW244" s="118"/>
      <c r="CKX244" s="118"/>
      <c r="CKY244" s="118"/>
      <c r="CKZ244" s="118"/>
      <c r="CLA244" s="119"/>
      <c r="CLB244" s="120"/>
      <c r="CLC244" s="121"/>
      <c r="CLD244" s="121"/>
      <c r="CLE244" s="121"/>
      <c r="CLF244" s="121"/>
      <c r="CLG244" s="121"/>
      <c r="CLH244" s="121"/>
      <c r="CLI244" s="122"/>
      <c r="CLJ244" s="116"/>
      <c r="CLK244" s="117"/>
      <c r="CLL244" s="118"/>
      <c r="CLM244" s="118"/>
      <c r="CLN244" s="118"/>
      <c r="CLO244" s="118"/>
      <c r="CLP244" s="119"/>
      <c r="CLQ244" s="120"/>
      <c r="CLR244" s="121"/>
      <c r="CLS244" s="121"/>
      <c r="CLT244" s="121"/>
      <c r="CLU244" s="121"/>
      <c r="CLV244" s="121"/>
      <c r="CLW244" s="121"/>
      <c r="CLX244" s="122"/>
      <c r="CLY244" s="116"/>
      <c r="CLZ244" s="117"/>
      <c r="CMA244" s="118"/>
      <c r="CMB244" s="118"/>
      <c r="CMC244" s="118"/>
      <c r="CMD244" s="118"/>
      <c r="CME244" s="119"/>
      <c r="CMF244" s="120"/>
      <c r="CMG244" s="121"/>
      <c r="CMH244" s="121"/>
      <c r="CMI244" s="121"/>
      <c r="CMJ244" s="121"/>
      <c r="CMK244" s="121"/>
      <c r="CML244" s="121"/>
      <c r="CMM244" s="122"/>
      <c r="CMN244" s="116"/>
      <c r="CMO244" s="117"/>
      <c r="CMP244" s="118"/>
      <c r="CMQ244" s="118"/>
      <c r="CMR244" s="118"/>
      <c r="CMS244" s="118"/>
      <c r="CMT244" s="119"/>
      <c r="CMU244" s="120"/>
      <c r="CMV244" s="121"/>
      <c r="CMW244" s="121"/>
      <c r="CMX244" s="121"/>
      <c r="CMY244" s="121"/>
      <c r="CMZ244" s="121"/>
      <c r="CNA244" s="121"/>
      <c r="CNB244" s="122"/>
      <c r="CNC244" s="116"/>
      <c r="CND244" s="117"/>
      <c r="CNE244" s="118"/>
      <c r="CNF244" s="118"/>
      <c r="CNG244" s="118"/>
      <c r="CNH244" s="118"/>
      <c r="CNI244" s="119"/>
      <c r="CNJ244" s="120"/>
      <c r="CNK244" s="121"/>
      <c r="CNL244" s="121"/>
      <c r="CNM244" s="121"/>
      <c r="CNN244" s="121"/>
      <c r="CNO244" s="121"/>
      <c r="CNP244" s="121"/>
      <c r="CNQ244" s="122"/>
      <c r="CNR244" s="116"/>
      <c r="CNS244" s="117"/>
      <c r="CNT244" s="118"/>
      <c r="CNU244" s="118"/>
      <c r="CNV244" s="118"/>
      <c r="CNW244" s="118"/>
      <c r="CNX244" s="119"/>
      <c r="CNY244" s="120"/>
      <c r="CNZ244" s="121"/>
      <c r="COA244" s="121"/>
      <c r="COB244" s="121"/>
      <c r="COC244" s="121"/>
      <c r="COD244" s="121"/>
      <c r="COE244" s="121"/>
      <c r="COF244" s="122"/>
      <c r="COG244" s="116"/>
      <c r="COH244" s="117"/>
      <c r="COI244" s="118"/>
      <c r="COJ244" s="118"/>
      <c r="COK244" s="118"/>
      <c r="COL244" s="118"/>
      <c r="COM244" s="119"/>
      <c r="CON244" s="120"/>
      <c r="COO244" s="121"/>
      <c r="COP244" s="121"/>
      <c r="COQ244" s="121"/>
      <c r="COR244" s="121"/>
      <c r="COS244" s="121"/>
      <c r="COT244" s="121"/>
      <c r="COU244" s="122"/>
      <c r="COV244" s="116"/>
      <c r="COW244" s="117"/>
      <c r="COX244" s="118"/>
      <c r="COY244" s="118"/>
      <c r="COZ244" s="118"/>
      <c r="CPA244" s="118"/>
      <c r="CPB244" s="119"/>
      <c r="CPC244" s="120"/>
      <c r="CPD244" s="121"/>
      <c r="CPE244" s="121"/>
      <c r="CPF244" s="121"/>
      <c r="CPG244" s="121"/>
      <c r="CPH244" s="121"/>
      <c r="CPI244" s="121"/>
      <c r="CPJ244" s="122"/>
      <c r="CPK244" s="116"/>
      <c r="CPL244" s="117"/>
      <c r="CPM244" s="118"/>
      <c r="CPN244" s="118"/>
      <c r="CPO244" s="118"/>
      <c r="CPP244" s="118"/>
      <c r="CPQ244" s="119"/>
      <c r="CPR244" s="120"/>
      <c r="CPS244" s="121"/>
      <c r="CPT244" s="121"/>
      <c r="CPU244" s="121"/>
      <c r="CPV244" s="121"/>
      <c r="CPW244" s="121"/>
      <c r="CPX244" s="121"/>
      <c r="CPY244" s="122"/>
      <c r="CPZ244" s="116"/>
      <c r="CQA244" s="117"/>
      <c r="CQB244" s="118"/>
      <c r="CQC244" s="118"/>
      <c r="CQD244" s="118"/>
      <c r="CQE244" s="118"/>
      <c r="CQF244" s="119"/>
      <c r="CQG244" s="120"/>
      <c r="CQH244" s="121"/>
      <c r="CQI244" s="121"/>
      <c r="CQJ244" s="121"/>
      <c r="CQK244" s="121"/>
      <c r="CQL244" s="121"/>
      <c r="CQM244" s="121"/>
      <c r="CQN244" s="122"/>
      <c r="CQO244" s="116"/>
      <c r="CQP244" s="117"/>
      <c r="CQQ244" s="118"/>
      <c r="CQR244" s="118"/>
      <c r="CQS244" s="118"/>
      <c r="CQT244" s="118"/>
      <c r="CQU244" s="119"/>
      <c r="CQV244" s="120"/>
      <c r="CQW244" s="121"/>
      <c r="CQX244" s="121"/>
      <c r="CQY244" s="121"/>
      <c r="CQZ244" s="121"/>
      <c r="CRA244" s="121"/>
      <c r="CRB244" s="121"/>
      <c r="CRC244" s="122"/>
      <c r="CRD244" s="116"/>
      <c r="CRE244" s="117"/>
      <c r="CRF244" s="118"/>
      <c r="CRG244" s="118"/>
      <c r="CRH244" s="118"/>
      <c r="CRI244" s="118"/>
      <c r="CRJ244" s="119"/>
      <c r="CRK244" s="120"/>
      <c r="CRL244" s="121"/>
      <c r="CRM244" s="121"/>
      <c r="CRN244" s="121"/>
      <c r="CRO244" s="121"/>
      <c r="CRP244" s="121"/>
      <c r="CRQ244" s="121"/>
      <c r="CRR244" s="122"/>
      <c r="CRS244" s="116"/>
      <c r="CRT244" s="117"/>
      <c r="CRU244" s="118"/>
      <c r="CRV244" s="118"/>
      <c r="CRW244" s="118"/>
      <c r="CRX244" s="118"/>
      <c r="CRY244" s="119"/>
      <c r="CRZ244" s="120"/>
      <c r="CSA244" s="121"/>
      <c r="CSB244" s="121"/>
      <c r="CSC244" s="121"/>
      <c r="CSD244" s="121"/>
      <c r="CSE244" s="121"/>
      <c r="CSF244" s="121"/>
      <c r="CSG244" s="122"/>
      <c r="CSH244" s="116"/>
      <c r="CSI244" s="117"/>
      <c r="CSJ244" s="118"/>
      <c r="CSK244" s="118"/>
      <c r="CSL244" s="118"/>
      <c r="CSM244" s="118"/>
      <c r="CSN244" s="119"/>
      <c r="CSO244" s="120"/>
      <c r="CSP244" s="121"/>
      <c r="CSQ244" s="121"/>
      <c r="CSR244" s="121"/>
      <c r="CSS244" s="121"/>
      <c r="CST244" s="121"/>
      <c r="CSU244" s="121"/>
      <c r="CSV244" s="122"/>
      <c r="CSW244" s="116"/>
      <c r="CSX244" s="117"/>
      <c r="CSY244" s="118"/>
      <c r="CSZ244" s="118"/>
      <c r="CTA244" s="118"/>
      <c r="CTB244" s="118"/>
      <c r="CTC244" s="119"/>
      <c r="CTD244" s="120"/>
      <c r="CTE244" s="121"/>
      <c r="CTF244" s="121"/>
      <c r="CTG244" s="121"/>
      <c r="CTH244" s="121"/>
      <c r="CTI244" s="121"/>
      <c r="CTJ244" s="121"/>
      <c r="CTK244" s="122"/>
      <c r="CTL244" s="116"/>
      <c r="CTM244" s="117"/>
      <c r="CTN244" s="118"/>
      <c r="CTO244" s="118"/>
      <c r="CTP244" s="118"/>
      <c r="CTQ244" s="118"/>
      <c r="CTR244" s="119"/>
      <c r="CTS244" s="120"/>
      <c r="CTT244" s="121"/>
      <c r="CTU244" s="121"/>
      <c r="CTV244" s="121"/>
      <c r="CTW244" s="121"/>
      <c r="CTX244" s="121"/>
      <c r="CTY244" s="121"/>
      <c r="CTZ244" s="122"/>
      <c r="CUA244" s="116"/>
      <c r="CUB244" s="117"/>
      <c r="CUC244" s="118"/>
      <c r="CUD244" s="118"/>
      <c r="CUE244" s="118"/>
      <c r="CUF244" s="118"/>
      <c r="CUG244" s="119"/>
      <c r="CUH244" s="120"/>
      <c r="CUI244" s="121"/>
      <c r="CUJ244" s="121"/>
      <c r="CUK244" s="121"/>
      <c r="CUL244" s="121"/>
      <c r="CUM244" s="121"/>
      <c r="CUN244" s="121"/>
      <c r="CUO244" s="122"/>
      <c r="CUP244" s="116"/>
      <c r="CUQ244" s="117"/>
      <c r="CUR244" s="118"/>
      <c r="CUS244" s="118"/>
      <c r="CUT244" s="118"/>
      <c r="CUU244" s="118"/>
      <c r="CUV244" s="119"/>
      <c r="CUW244" s="120"/>
      <c r="CUX244" s="121"/>
      <c r="CUY244" s="121"/>
      <c r="CUZ244" s="121"/>
      <c r="CVA244" s="121"/>
      <c r="CVB244" s="121"/>
      <c r="CVC244" s="121"/>
      <c r="CVD244" s="122"/>
      <c r="CVE244" s="116"/>
      <c r="CVF244" s="117"/>
      <c r="CVG244" s="118"/>
      <c r="CVH244" s="118"/>
      <c r="CVI244" s="118"/>
      <c r="CVJ244" s="118"/>
      <c r="CVK244" s="119"/>
      <c r="CVL244" s="120"/>
      <c r="CVM244" s="121"/>
      <c r="CVN244" s="121"/>
      <c r="CVO244" s="121"/>
      <c r="CVP244" s="121"/>
      <c r="CVQ244" s="121"/>
      <c r="CVR244" s="121"/>
      <c r="CVS244" s="122"/>
      <c r="CVT244" s="116"/>
      <c r="CVU244" s="117"/>
      <c r="CVV244" s="118"/>
      <c r="CVW244" s="118"/>
      <c r="CVX244" s="118"/>
      <c r="CVY244" s="118"/>
      <c r="CVZ244" s="119"/>
      <c r="CWA244" s="120"/>
      <c r="CWB244" s="121"/>
      <c r="CWC244" s="121"/>
      <c r="CWD244" s="121"/>
      <c r="CWE244" s="121"/>
      <c r="CWF244" s="121"/>
      <c r="CWG244" s="121"/>
      <c r="CWH244" s="122"/>
      <c r="CWI244" s="116"/>
      <c r="CWJ244" s="117"/>
      <c r="CWK244" s="118"/>
      <c r="CWL244" s="118"/>
      <c r="CWM244" s="118"/>
      <c r="CWN244" s="118"/>
      <c r="CWO244" s="119"/>
      <c r="CWP244" s="120"/>
      <c r="CWQ244" s="121"/>
      <c r="CWR244" s="121"/>
      <c r="CWS244" s="121"/>
      <c r="CWT244" s="121"/>
      <c r="CWU244" s="121"/>
      <c r="CWV244" s="121"/>
      <c r="CWW244" s="122"/>
      <c r="CWX244" s="116"/>
      <c r="CWY244" s="117"/>
      <c r="CWZ244" s="118"/>
      <c r="CXA244" s="118"/>
      <c r="CXB244" s="118"/>
      <c r="CXC244" s="118"/>
      <c r="CXD244" s="119"/>
      <c r="CXE244" s="120"/>
      <c r="CXF244" s="121"/>
      <c r="CXG244" s="121"/>
      <c r="CXH244" s="121"/>
      <c r="CXI244" s="121"/>
      <c r="CXJ244" s="121"/>
      <c r="CXK244" s="121"/>
      <c r="CXL244" s="122"/>
      <c r="CXM244" s="116"/>
      <c r="CXN244" s="117"/>
      <c r="CXO244" s="118"/>
      <c r="CXP244" s="118"/>
      <c r="CXQ244" s="118"/>
      <c r="CXR244" s="118"/>
      <c r="CXS244" s="119"/>
      <c r="CXT244" s="120"/>
      <c r="CXU244" s="121"/>
      <c r="CXV244" s="121"/>
      <c r="CXW244" s="121"/>
      <c r="CXX244" s="121"/>
      <c r="CXY244" s="121"/>
      <c r="CXZ244" s="121"/>
      <c r="CYA244" s="122"/>
      <c r="CYB244" s="116"/>
      <c r="CYC244" s="117"/>
      <c r="CYD244" s="118"/>
      <c r="CYE244" s="118"/>
      <c r="CYF244" s="118"/>
      <c r="CYG244" s="118"/>
      <c r="CYH244" s="119"/>
      <c r="CYI244" s="120"/>
      <c r="CYJ244" s="121"/>
      <c r="CYK244" s="121"/>
      <c r="CYL244" s="121"/>
      <c r="CYM244" s="121"/>
      <c r="CYN244" s="121"/>
      <c r="CYO244" s="121"/>
      <c r="CYP244" s="122"/>
      <c r="CYQ244" s="116"/>
      <c r="CYR244" s="117"/>
      <c r="CYS244" s="118"/>
      <c r="CYT244" s="118"/>
      <c r="CYU244" s="118"/>
      <c r="CYV244" s="118"/>
      <c r="CYW244" s="119"/>
      <c r="CYX244" s="120"/>
      <c r="CYY244" s="121"/>
      <c r="CYZ244" s="121"/>
      <c r="CZA244" s="121"/>
      <c r="CZB244" s="121"/>
      <c r="CZC244" s="121"/>
      <c r="CZD244" s="121"/>
      <c r="CZE244" s="122"/>
      <c r="CZF244" s="116"/>
      <c r="CZG244" s="117"/>
      <c r="CZH244" s="118"/>
      <c r="CZI244" s="118"/>
      <c r="CZJ244" s="118"/>
      <c r="CZK244" s="118"/>
      <c r="CZL244" s="119"/>
      <c r="CZM244" s="120"/>
      <c r="CZN244" s="121"/>
      <c r="CZO244" s="121"/>
      <c r="CZP244" s="121"/>
      <c r="CZQ244" s="121"/>
      <c r="CZR244" s="121"/>
      <c r="CZS244" s="121"/>
      <c r="CZT244" s="122"/>
      <c r="CZU244" s="116"/>
      <c r="CZV244" s="117"/>
      <c r="CZW244" s="118"/>
      <c r="CZX244" s="118"/>
      <c r="CZY244" s="118"/>
      <c r="CZZ244" s="118"/>
      <c r="DAA244" s="119"/>
      <c r="DAB244" s="120"/>
      <c r="DAC244" s="121"/>
      <c r="DAD244" s="121"/>
      <c r="DAE244" s="121"/>
      <c r="DAF244" s="121"/>
      <c r="DAG244" s="121"/>
      <c r="DAH244" s="121"/>
      <c r="DAI244" s="122"/>
      <c r="DAJ244" s="116"/>
      <c r="DAK244" s="117"/>
      <c r="DAL244" s="118"/>
      <c r="DAM244" s="118"/>
      <c r="DAN244" s="118"/>
      <c r="DAO244" s="118"/>
      <c r="DAP244" s="119"/>
      <c r="DAQ244" s="120"/>
      <c r="DAR244" s="121"/>
      <c r="DAS244" s="121"/>
      <c r="DAT244" s="121"/>
      <c r="DAU244" s="121"/>
      <c r="DAV244" s="121"/>
      <c r="DAW244" s="121"/>
      <c r="DAX244" s="122"/>
      <c r="DAY244" s="116"/>
      <c r="DAZ244" s="117"/>
      <c r="DBA244" s="118"/>
      <c r="DBB244" s="118"/>
      <c r="DBC244" s="118"/>
      <c r="DBD244" s="118"/>
      <c r="DBE244" s="119"/>
      <c r="DBF244" s="120"/>
      <c r="DBG244" s="121"/>
      <c r="DBH244" s="121"/>
      <c r="DBI244" s="121"/>
      <c r="DBJ244" s="121"/>
      <c r="DBK244" s="121"/>
      <c r="DBL244" s="121"/>
      <c r="DBM244" s="122"/>
      <c r="DBN244" s="116"/>
      <c r="DBO244" s="117"/>
      <c r="DBP244" s="118"/>
      <c r="DBQ244" s="118"/>
      <c r="DBR244" s="118"/>
      <c r="DBS244" s="118"/>
      <c r="DBT244" s="119"/>
      <c r="DBU244" s="120"/>
      <c r="DBV244" s="121"/>
      <c r="DBW244" s="121"/>
      <c r="DBX244" s="121"/>
      <c r="DBY244" s="121"/>
      <c r="DBZ244" s="121"/>
      <c r="DCA244" s="121"/>
      <c r="DCB244" s="122"/>
      <c r="DCC244" s="116"/>
      <c r="DCD244" s="117"/>
      <c r="DCE244" s="118"/>
      <c r="DCF244" s="118"/>
      <c r="DCG244" s="118"/>
      <c r="DCH244" s="118"/>
      <c r="DCI244" s="119"/>
      <c r="DCJ244" s="120"/>
      <c r="DCK244" s="121"/>
      <c r="DCL244" s="121"/>
      <c r="DCM244" s="121"/>
      <c r="DCN244" s="121"/>
      <c r="DCO244" s="121"/>
      <c r="DCP244" s="121"/>
      <c r="DCQ244" s="122"/>
      <c r="DCR244" s="116"/>
      <c r="DCS244" s="117"/>
      <c r="DCT244" s="118"/>
      <c r="DCU244" s="118"/>
      <c r="DCV244" s="118"/>
      <c r="DCW244" s="118"/>
      <c r="DCX244" s="119"/>
      <c r="DCY244" s="120"/>
      <c r="DCZ244" s="121"/>
      <c r="DDA244" s="121"/>
      <c r="DDB244" s="121"/>
      <c r="DDC244" s="121"/>
      <c r="DDD244" s="121"/>
      <c r="DDE244" s="121"/>
      <c r="DDF244" s="122"/>
      <c r="DDG244" s="116"/>
      <c r="DDH244" s="117"/>
      <c r="DDI244" s="118"/>
      <c r="DDJ244" s="118"/>
      <c r="DDK244" s="118"/>
      <c r="DDL244" s="118"/>
      <c r="DDM244" s="119"/>
      <c r="DDN244" s="120"/>
      <c r="DDO244" s="121"/>
      <c r="DDP244" s="121"/>
      <c r="DDQ244" s="121"/>
      <c r="DDR244" s="121"/>
      <c r="DDS244" s="121"/>
      <c r="DDT244" s="121"/>
      <c r="DDU244" s="122"/>
      <c r="DDV244" s="116"/>
      <c r="DDW244" s="117"/>
      <c r="DDX244" s="118"/>
      <c r="DDY244" s="118"/>
      <c r="DDZ244" s="118"/>
      <c r="DEA244" s="118"/>
      <c r="DEB244" s="119"/>
      <c r="DEC244" s="120"/>
      <c r="DED244" s="121"/>
      <c r="DEE244" s="121"/>
      <c r="DEF244" s="121"/>
      <c r="DEG244" s="121"/>
      <c r="DEH244" s="121"/>
      <c r="DEI244" s="121"/>
      <c r="DEJ244" s="122"/>
      <c r="DEK244" s="116"/>
      <c r="DEL244" s="117"/>
      <c r="DEM244" s="118"/>
      <c r="DEN244" s="118"/>
      <c r="DEO244" s="118"/>
      <c r="DEP244" s="118"/>
      <c r="DEQ244" s="119"/>
      <c r="DER244" s="120"/>
      <c r="DES244" s="121"/>
      <c r="DET244" s="121"/>
      <c r="DEU244" s="121"/>
      <c r="DEV244" s="121"/>
      <c r="DEW244" s="121"/>
      <c r="DEX244" s="121"/>
      <c r="DEY244" s="122"/>
      <c r="DEZ244" s="116"/>
      <c r="DFA244" s="117"/>
      <c r="DFB244" s="118"/>
      <c r="DFC244" s="118"/>
      <c r="DFD244" s="118"/>
      <c r="DFE244" s="118"/>
      <c r="DFF244" s="119"/>
      <c r="DFG244" s="120"/>
      <c r="DFH244" s="121"/>
      <c r="DFI244" s="121"/>
      <c r="DFJ244" s="121"/>
      <c r="DFK244" s="121"/>
      <c r="DFL244" s="121"/>
      <c r="DFM244" s="121"/>
      <c r="DFN244" s="122"/>
      <c r="DFO244" s="116"/>
      <c r="DFP244" s="117"/>
      <c r="DFQ244" s="118"/>
      <c r="DFR244" s="118"/>
      <c r="DFS244" s="118"/>
      <c r="DFT244" s="118"/>
      <c r="DFU244" s="119"/>
      <c r="DFV244" s="120"/>
      <c r="DFW244" s="121"/>
      <c r="DFX244" s="121"/>
      <c r="DFY244" s="121"/>
      <c r="DFZ244" s="121"/>
      <c r="DGA244" s="121"/>
      <c r="DGB244" s="121"/>
      <c r="DGC244" s="122"/>
      <c r="DGD244" s="116"/>
      <c r="DGE244" s="117"/>
      <c r="DGF244" s="118"/>
      <c r="DGG244" s="118"/>
      <c r="DGH244" s="118"/>
      <c r="DGI244" s="118"/>
      <c r="DGJ244" s="119"/>
      <c r="DGK244" s="120"/>
      <c r="DGL244" s="121"/>
      <c r="DGM244" s="121"/>
      <c r="DGN244" s="121"/>
      <c r="DGO244" s="121"/>
      <c r="DGP244" s="121"/>
      <c r="DGQ244" s="121"/>
      <c r="DGR244" s="122"/>
      <c r="DGS244" s="116"/>
      <c r="DGT244" s="117"/>
      <c r="DGU244" s="118"/>
      <c r="DGV244" s="118"/>
      <c r="DGW244" s="118"/>
      <c r="DGX244" s="118"/>
      <c r="DGY244" s="119"/>
      <c r="DGZ244" s="120"/>
      <c r="DHA244" s="121"/>
      <c r="DHB244" s="121"/>
      <c r="DHC244" s="121"/>
      <c r="DHD244" s="121"/>
      <c r="DHE244" s="121"/>
      <c r="DHF244" s="121"/>
      <c r="DHG244" s="122"/>
      <c r="DHH244" s="116"/>
      <c r="DHI244" s="117"/>
      <c r="DHJ244" s="118"/>
      <c r="DHK244" s="118"/>
      <c r="DHL244" s="118"/>
      <c r="DHM244" s="118"/>
      <c r="DHN244" s="119"/>
      <c r="DHO244" s="120"/>
      <c r="DHP244" s="121"/>
      <c r="DHQ244" s="121"/>
      <c r="DHR244" s="121"/>
      <c r="DHS244" s="121"/>
      <c r="DHT244" s="121"/>
      <c r="DHU244" s="121"/>
      <c r="DHV244" s="122"/>
      <c r="DHW244" s="116"/>
      <c r="DHX244" s="117"/>
      <c r="DHY244" s="118"/>
      <c r="DHZ244" s="118"/>
      <c r="DIA244" s="118"/>
      <c r="DIB244" s="118"/>
      <c r="DIC244" s="119"/>
      <c r="DID244" s="120"/>
      <c r="DIE244" s="121"/>
      <c r="DIF244" s="121"/>
      <c r="DIG244" s="121"/>
      <c r="DIH244" s="121"/>
      <c r="DII244" s="121"/>
      <c r="DIJ244" s="121"/>
      <c r="DIK244" s="122"/>
      <c r="DIL244" s="116"/>
      <c r="DIM244" s="117"/>
      <c r="DIN244" s="118"/>
      <c r="DIO244" s="118"/>
      <c r="DIP244" s="118"/>
      <c r="DIQ244" s="118"/>
      <c r="DIR244" s="119"/>
      <c r="DIS244" s="120"/>
      <c r="DIT244" s="121"/>
      <c r="DIU244" s="121"/>
      <c r="DIV244" s="121"/>
      <c r="DIW244" s="121"/>
      <c r="DIX244" s="121"/>
      <c r="DIY244" s="121"/>
      <c r="DIZ244" s="122"/>
      <c r="DJA244" s="116"/>
      <c r="DJB244" s="117"/>
      <c r="DJC244" s="118"/>
      <c r="DJD244" s="118"/>
      <c r="DJE244" s="118"/>
      <c r="DJF244" s="118"/>
      <c r="DJG244" s="119"/>
      <c r="DJH244" s="120"/>
      <c r="DJI244" s="121"/>
      <c r="DJJ244" s="121"/>
      <c r="DJK244" s="121"/>
      <c r="DJL244" s="121"/>
      <c r="DJM244" s="121"/>
      <c r="DJN244" s="121"/>
      <c r="DJO244" s="122"/>
      <c r="DJP244" s="116"/>
      <c r="DJQ244" s="117"/>
      <c r="DJR244" s="118"/>
      <c r="DJS244" s="118"/>
      <c r="DJT244" s="118"/>
      <c r="DJU244" s="118"/>
      <c r="DJV244" s="119"/>
      <c r="DJW244" s="120"/>
      <c r="DJX244" s="121"/>
      <c r="DJY244" s="121"/>
      <c r="DJZ244" s="121"/>
      <c r="DKA244" s="121"/>
      <c r="DKB244" s="121"/>
      <c r="DKC244" s="121"/>
      <c r="DKD244" s="122"/>
      <c r="DKE244" s="116"/>
      <c r="DKF244" s="117"/>
      <c r="DKG244" s="118"/>
      <c r="DKH244" s="118"/>
      <c r="DKI244" s="118"/>
      <c r="DKJ244" s="118"/>
      <c r="DKK244" s="119"/>
      <c r="DKL244" s="120"/>
      <c r="DKM244" s="121"/>
      <c r="DKN244" s="121"/>
      <c r="DKO244" s="121"/>
      <c r="DKP244" s="121"/>
      <c r="DKQ244" s="121"/>
      <c r="DKR244" s="121"/>
      <c r="DKS244" s="122"/>
      <c r="DKT244" s="116"/>
      <c r="DKU244" s="117"/>
      <c r="DKV244" s="118"/>
      <c r="DKW244" s="118"/>
      <c r="DKX244" s="118"/>
      <c r="DKY244" s="118"/>
      <c r="DKZ244" s="119"/>
      <c r="DLA244" s="120"/>
      <c r="DLB244" s="121"/>
      <c r="DLC244" s="121"/>
      <c r="DLD244" s="121"/>
      <c r="DLE244" s="121"/>
      <c r="DLF244" s="121"/>
      <c r="DLG244" s="121"/>
      <c r="DLH244" s="122"/>
      <c r="DLI244" s="116"/>
      <c r="DLJ244" s="117"/>
      <c r="DLK244" s="118"/>
      <c r="DLL244" s="118"/>
      <c r="DLM244" s="118"/>
      <c r="DLN244" s="118"/>
      <c r="DLO244" s="119"/>
      <c r="DLP244" s="120"/>
      <c r="DLQ244" s="121"/>
      <c r="DLR244" s="121"/>
      <c r="DLS244" s="121"/>
      <c r="DLT244" s="121"/>
      <c r="DLU244" s="121"/>
      <c r="DLV244" s="121"/>
      <c r="DLW244" s="122"/>
      <c r="DLX244" s="116"/>
      <c r="DLY244" s="117"/>
      <c r="DLZ244" s="118"/>
      <c r="DMA244" s="118"/>
      <c r="DMB244" s="118"/>
      <c r="DMC244" s="118"/>
      <c r="DMD244" s="119"/>
      <c r="DME244" s="120"/>
      <c r="DMF244" s="121"/>
      <c r="DMG244" s="121"/>
      <c r="DMH244" s="121"/>
      <c r="DMI244" s="121"/>
      <c r="DMJ244" s="121"/>
      <c r="DMK244" s="121"/>
      <c r="DML244" s="122"/>
      <c r="DMM244" s="116"/>
      <c r="DMN244" s="117"/>
      <c r="DMO244" s="118"/>
      <c r="DMP244" s="118"/>
      <c r="DMQ244" s="118"/>
      <c r="DMR244" s="118"/>
      <c r="DMS244" s="119"/>
      <c r="DMT244" s="120"/>
      <c r="DMU244" s="121"/>
      <c r="DMV244" s="121"/>
      <c r="DMW244" s="121"/>
      <c r="DMX244" s="121"/>
      <c r="DMY244" s="121"/>
      <c r="DMZ244" s="121"/>
      <c r="DNA244" s="122"/>
      <c r="DNB244" s="116"/>
      <c r="DNC244" s="117"/>
      <c r="DND244" s="118"/>
      <c r="DNE244" s="118"/>
      <c r="DNF244" s="118"/>
      <c r="DNG244" s="118"/>
      <c r="DNH244" s="119"/>
      <c r="DNI244" s="120"/>
      <c r="DNJ244" s="121"/>
      <c r="DNK244" s="121"/>
      <c r="DNL244" s="121"/>
      <c r="DNM244" s="121"/>
      <c r="DNN244" s="121"/>
      <c r="DNO244" s="121"/>
      <c r="DNP244" s="122"/>
      <c r="DNQ244" s="116"/>
      <c r="DNR244" s="117"/>
      <c r="DNS244" s="118"/>
      <c r="DNT244" s="118"/>
      <c r="DNU244" s="118"/>
      <c r="DNV244" s="118"/>
      <c r="DNW244" s="119"/>
      <c r="DNX244" s="120"/>
      <c r="DNY244" s="121"/>
      <c r="DNZ244" s="121"/>
      <c r="DOA244" s="121"/>
      <c r="DOB244" s="121"/>
      <c r="DOC244" s="121"/>
      <c r="DOD244" s="121"/>
      <c r="DOE244" s="122"/>
      <c r="DOF244" s="116"/>
      <c r="DOG244" s="117"/>
      <c r="DOH244" s="118"/>
      <c r="DOI244" s="118"/>
      <c r="DOJ244" s="118"/>
      <c r="DOK244" s="118"/>
      <c r="DOL244" s="119"/>
      <c r="DOM244" s="120"/>
      <c r="DON244" s="121"/>
      <c r="DOO244" s="121"/>
      <c r="DOP244" s="121"/>
      <c r="DOQ244" s="121"/>
      <c r="DOR244" s="121"/>
      <c r="DOS244" s="121"/>
      <c r="DOT244" s="122"/>
      <c r="DOU244" s="116"/>
      <c r="DOV244" s="117"/>
      <c r="DOW244" s="118"/>
      <c r="DOX244" s="118"/>
      <c r="DOY244" s="118"/>
      <c r="DOZ244" s="118"/>
      <c r="DPA244" s="119"/>
      <c r="DPB244" s="120"/>
      <c r="DPC244" s="121"/>
      <c r="DPD244" s="121"/>
      <c r="DPE244" s="121"/>
      <c r="DPF244" s="121"/>
      <c r="DPG244" s="121"/>
      <c r="DPH244" s="121"/>
      <c r="DPI244" s="122"/>
      <c r="DPJ244" s="116"/>
      <c r="DPK244" s="117"/>
      <c r="DPL244" s="118"/>
      <c r="DPM244" s="118"/>
      <c r="DPN244" s="118"/>
      <c r="DPO244" s="118"/>
      <c r="DPP244" s="119"/>
      <c r="DPQ244" s="120"/>
      <c r="DPR244" s="121"/>
      <c r="DPS244" s="121"/>
      <c r="DPT244" s="121"/>
      <c r="DPU244" s="121"/>
      <c r="DPV244" s="121"/>
      <c r="DPW244" s="121"/>
      <c r="DPX244" s="122"/>
      <c r="DPY244" s="116"/>
      <c r="DPZ244" s="117"/>
      <c r="DQA244" s="118"/>
      <c r="DQB244" s="118"/>
      <c r="DQC244" s="118"/>
      <c r="DQD244" s="118"/>
      <c r="DQE244" s="119"/>
      <c r="DQF244" s="120"/>
      <c r="DQG244" s="121"/>
      <c r="DQH244" s="121"/>
      <c r="DQI244" s="121"/>
      <c r="DQJ244" s="121"/>
      <c r="DQK244" s="121"/>
      <c r="DQL244" s="121"/>
      <c r="DQM244" s="122"/>
      <c r="DQN244" s="116"/>
      <c r="DQO244" s="117"/>
      <c r="DQP244" s="118"/>
      <c r="DQQ244" s="118"/>
      <c r="DQR244" s="118"/>
      <c r="DQS244" s="118"/>
      <c r="DQT244" s="119"/>
      <c r="DQU244" s="120"/>
      <c r="DQV244" s="121"/>
      <c r="DQW244" s="121"/>
      <c r="DQX244" s="121"/>
      <c r="DQY244" s="121"/>
      <c r="DQZ244" s="121"/>
      <c r="DRA244" s="121"/>
      <c r="DRB244" s="122"/>
      <c r="DRC244" s="116"/>
      <c r="DRD244" s="117"/>
      <c r="DRE244" s="118"/>
      <c r="DRF244" s="118"/>
      <c r="DRG244" s="118"/>
      <c r="DRH244" s="118"/>
      <c r="DRI244" s="119"/>
      <c r="DRJ244" s="120"/>
      <c r="DRK244" s="121"/>
      <c r="DRL244" s="121"/>
      <c r="DRM244" s="121"/>
      <c r="DRN244" s="121"/>
      <c r="DRO244" s="121"/>
      <c r="DRP244" s="121"/>
      <c r="DRQ244" s="122"/>
      <c r="DRR244" s="116"/>
      <c r="DRS244" s="117"/>
      <c r="DRT244" s="118"/>
      <c r="DRU244" s="118"/>
      <c r="DRV244" s="118"/>
      <c r="DRW244" s="118"/>
      <c r="DRX244" s="119"/>
      <c r="DRY244" s="120"/>
      <c r="DRZ244" s="121"/>
      <c r="DSA244" s="121"/>
      <c r="DSB244" s="121"/>
      <c r="DSC244" s="121"/>
      <c r="DSD244" s="121"/>
      <c r="DSE244" s="121"/>
      <c r="DSF244" s="122"/>
      <c r="DSG244" s="116"/>
      <c r="DSH244" s="117"/>
      <c r="DSI244" s="118"/>
      <c r="DSJ244" s="118"/>
      <c r="DSK244" s="118"/>
      <c r="DSL244" s="118"/>
      <c r="DSM244" s="119"/>
      <c r="DSN244" s="120"/>
      <c r="DSO244" s="121"/>
      <c r="DSP244" s="121"/>
      <c r="DSQ244" s="121"/>
      <c r="DSR244" s="121"/>
      <c r="DSS244" s="121"/>
      <c r="DST244" s="121"/>
      <c r="DSU244" s="122"/>
      <c r="DSV244" s="116"/>
      <c r="DSW244" s="117"/>
      <c r="DSX244" s="118"/>
      <c r="DSY244" s="118"/>
      <c r="DSZ244" s="118"/>
      <c r="DTA244" s="118"/>
      <c r="DTB244" s="119"/>
      <c r="DTC244" s="120"/>
      <c r="DTD244" s="121"/>
      <c r="DTE244" s="121"/>
      <c r="DTF244" s="121"/>
      <c r="DTG244" s="121"/>
      <c r="DTH244" s="121"/>
      <c r="DTI244" s="121"/>
      <c r="DTJ244" s="122"/>
      <c r="DTK244" s="116"/>
      <c r="DTL244" s="117"/>
      <c r="DTM244" s="118"/>
      <c r="DTN244" s="118"/>
      <c r="DTO244" s="118"/>
      <c r="DTP244" s="118"/>
      <c r="DTQ244" s="119"/>
      <c r="DTR244" s="120"/>
      <c r="DTS244" s="121"/>
      <c r="DTT244" s="121"/>
      <c r="DTU244" s="121"/>
      <c r="DTV244" s="121"/>
      <c r="DTW244" s="121"/>
      <c r="DTX244" s="121"/>
      <c r="DTY244" s="122"/>
      <c r="DTZ244" s="116"/>
      <c r="DUA244" s="117"/>
      <c r="DUB244" s="118"/>
      <c r="DUC244" s="118"/>
      <c r="DUD244" s="118"/>
      <c r="DUE244" s="118"/>
      <c r="DUF244" s="119"/>
      <c r="DUG244" s="120"/>
      <c r="DUH244" s="121"/>
      <c r="DUI244" s="121"/>
      <c r="DUJ244" s="121"/>
      <c r="DUK244" s="121"/>
      <c r="DUL244" s="121"/>
      <c r="DUM244" s="121"/>
      <c r="DUN244" s="122"/>
      <c r="DUO244" s="116"/>
      <c r="DUP244" s="117"/>
      <c r="DUQ244" s="118"/>
      <c r="DUR244" s="118"/>
      <c r="DUS244" s="118"/>
      <c r="DUT244" s="118"/>
      <c r="DUU244" s="119"/>
      <c r="DUV244" s="120"/>
      <c r="DUW244" s="121"/>
      <c r="DUX244" s="121"/>
      <c r="DUY244" s="121"/>
      <c r="DUZ244" s="121"/>
      <c r="DVA244" s="121"/>
      <c r="DVB244" s="121"/>
      <c r="DVC244" s="122"/>
      <c r="DVD244" s="116"/>
      <c r="DVE244" s="117"/>
      <c r="DVF244" s="118"/>
      <c r="DVG244" s="118"/>
      <c r="DVH244" s="118"/>
      <c r="DVI244" s="118"/>
      <c r="DVJ244" s="119"/>
      <c r="DVK244" s="120"/>
      <c r="DVL244" s="121"/>
      <c r="DVM244" s="121"/>
      <c r="DVN244" s="121"/>
      <c r="DVO244" s="121"/>
      <c r="DVP244" s="121"/>
      <c r="DVQ244" s="121"/>
      <c r="DVR244" s="122"/>
      <c r="DVS244" s="116"/>
      <c r="DVT244" s="117"/>
      <c r="DVU244" s="118"/>
      <c r="DVV244" s="118"/>
      <c r="DVW244" s="118"/>
      <c r="DVX244" s="118"/>
      <c r="DVY244" s="119"/>
      <c r="DVZ244" s="120"/>
      <c r="DWA244" s="121"/>
      <c r="DWB244" s="121"/>
      <c r="DWC244" s="121"/>
      <c r="DWD244" s="121"/>
      <c r="DWE244" s="121"/>
      <c r="DWF244" s="121"/>
      <c r="DWG244" s="122"/>
      <c r="DWH244" s="116"/>
      <c r="DWI244" s="117"/>
      <c r="DWJ244" s="118"/>
      <c r="DWK244" s="118"/>
      <c r="DWL244" s="118"/>
      <c r="DWM244" s="118"/>
      <c r="DWN244" s="119"/>
      <c r="DWO244" s="120"/>
      <c r="DWP244" s="121"/>
      <c r="DWQ244" s="121"/>
      <c r="DWR244" s="121"/>
      <c r="DWS244" s="121"/>
      <c r="DWT244" s="121"/>
      <c r="DWU244" s="121"/>
      <c r="DWV244" s="122"/>
      <c r="DWW244" s="116"/>
      <c r="DWX244" s="117"/>
      <c r="DWY244" s="118"/>
      <c r="DWZ244" s="118"/>
      <c r="DXA244" s="118"/>
      <c r="DXB244" s="118"/>
      <c r="DXC244" s="119"/>
      <c r="DXD244" s="120"/>
      <c r="DXE244" s="121"/>
      <c r="DXF244" s="121"/>
      <c r="DXG244" s="121"/>
      <c r="DXH244" s="121"/>
      <c r="DXI244" s="121"/>
      <c r="DXJ244" s="121"/>
      <c r="DXK244" s="122"/>
      <c r="DXL244" s="116"/>
      <c r="DXM244" s="117"/>
      <c r="DXN244" s="118"/>
      <c r="DXO244" s="118"/>
      <c r="DXP244" s="118"/>
      <c r="DXQ244" s="118"/>
      <c r="DXR244" s="119"/>
      <c r="DXS244" s="120"/>
      <c r="DXT244" s="121"/>
      <c r="DXU244" s="121"/>
      <c r="DXV244" s="121"/>
      <c r="DXW244" s="121"/>
      <c r="DXX244" s="121"/>
      <c r="DXY244" s="121"/>
      <c r="DXZ244" s="122"/>
      <c r="DYA244" s="116"/>
      <c r="DYB244" s="117"/>
      <c r="DYC244" s="118"/>
      <c r="DYD244" s="118"/>
      <c r="DYE244" s="118"/>
      <c r="DYF244" s="118"/>
      <c r="DYG244" s="119"/>
      <c r="DYH244" s="120"/>
      <c r="DYI244" s="121"/>
      <c r="DYJ244" s="121"/>
      <c r="DYK244" s="121"/>
      <c r="DYL244" s="121"/>
      <c r="DYM244" s="121"/>
      <c r="DYN244" s="121"/>
      <c r="DYO244" s="122"/>
      <c r="DYP244" s="116"/>
      <c r="DYQ244" s="117"/>
      <c r="DYR244" s="118"/>
      <c r="DYS244" s="118"/>
      <c r="DYT244" s="118"/>
      <c r="DYU244" s="118"/>
      <c r="DYV244" s="119"/>
      <c r="DYW244" s="120"/>
      <c r="DYX244" s="121"/>
      <c r="DYY244" s="121"/>
      <c r="DYZ244" s="121"/>
      <c r="DZA244" s="121"/>
      <c r="DZB244" s="121"/>
      <c r="DZC244" s="121"/>
      <c r="DZD244" s="122"/>
      <c r="DZE244" s="116"/>
      <c r="DZF244" s="117"/>
      <c r="DZG244" s="118"/>
      <c r="DZH244" s="118"/>
      <c r="DZI244" s="118"/>
      <c r="DZJ244" s="118"/>
      <c r="DZK244" s="119"/>
      <c r="DZL244" s="120"/>
      <c r="DZM244" s="121"/>
      <c r="DZN244" s="121"/>
      <c r="DZO244" s="121"/>
      <c r="DZP244" s="121"/>
      <c r="DZQ244" s="121"/>
      <c r="DZR244" s="121"/>
      <c r="DZS244" s="122"/>
      <c r="DZT244" s="116"/>
      <c r="DZU244" s="117"/>
      <c r="DZV244" s="118"/>
      <c r="DZW244" s="118"/>
      <c r="DZX244" s="118"/>
      <c r="DZY244" s="118"/>
      <c r="DZZ244" s="119"/>
      <c r="EAA244" s="120"/>
      <c r="EAB244" s="121"/>
      <c r="EAC244" s="121"/>
      <c r="EAD244" s="121"/>
      <c r="EAE244" s="121"/>
      <c r="EAF244" s="121"/>
      <c r="EAG244" s="121"/>
      <c r="EAH244" s="122"/>
      <c r="EAI244" s="116"/>
      <c r="EAJ244" s="117"/>
      <c r="EAK244" s="118"/>
      <c r="EAL244" s="118"/>
      <c r="EAM244" s="118"/>
      <c r="EAN244" s="118"/>
      <c r="EAO244" s="119"/>
      <c r="EAP244" s="120"/>
      <c r="EAQ244" s="121"/>
      <c r="EAR244" s="121"/>
      <c r="EAS244" s="121"/>
      <c r="EAT244" s="121"/>
      <c r="EAU244" s="121"/>
      <c r="EAV244" s="121"/>
      <c r="EAW244" s="122"/>
      <c r="EAX244" s="116"/>
      <c r="EAY244" s="117"/>
      <c r="EAZ244" s="118"/>
      <c r="EBA244" s="118"/>
      <c r="EBB244" s="118"/>
      <c r="EBC244" s="118"/>
      <c r="EBD244" s="119"/>
      <c r="EBE244" s="120"/>
      <c r="EBF244" s="121"/>
      <c r="EBG244" s="121"/>
      <c r="EBH244" s="121"/>
      <c r="EBI244" s="121"/>
      <c r="EBJ244" s="121"/>
      <c r="EBK244" s="121"/>
      <c r="EBL244" s="122"/>
      <c r="EBM244" s="116"/>
      <c r="EBN244" s="117"/>
      <c r="EBO244" s="118"/>
      <c r="EBP244" s="118"/>
      <c r="EBQ244" s="118"/>
      <c r="EBR244" s="118"/>
      <c r="EBS244" s="119"/>
      <c r="EBT244" s="120"/>
      <c r="EBU244" s="121"/>
      <c r="EBV244" s="121"/>
      <c r="EBW244" s="121"/>
      <c r="EBX244" s="121"/>
      <c r="EBY244" s="121"/>
      <c r="EBZ244" s="121"/>
      <c r="ECA244" s="122"/>
      <c r="ECB244" s="116"/>
      <c r="ECC244" s="117"/>
      <c r="ECD244" s="118"/>
      <c r="ECE244" s="118"/>
      <c r="ECF244" s="118"/>
      <c r="ECG244" s="118"/>
      <c r="ECH244" s="119"/>
      <c r="ECI244" s="120"/>
      <c r="ECJ244" s="121"/>
      <c r="ECK244" s="121"/>
      <c r="ECL244" s="121"/>
      <c r="ECM244" s="121"/>
      <c r="ECN244" s="121"/>
      <c r="ECO244" s="121"/>
      <c r="ECP244" s="122"/>
      <c r="ECQ244" s="116"/>
      <c r="ECR244" s="117"/>
      <c r="ECS244" s="118"/>
      <c r="ECT244" s="118"/>
      <c r="ECU244" s="118"/>
      <c r="ECV244" s="118"/>
      <c r="ECW244" s="119"/>
      <c r="ECX244" s="120"/>
      <c r="ECY244" s="121"/>
      <c r="ECZ244" s="121"/>
      <c r="EDA244" s="121"/>
      <c r="EDB244" s="121"/>
      <c r="EDC244" s="121"/>
      <c r="EDD244" s="121"/>
      <c r="EDE244" s="122"/>
      <c r="EDF244" s="116"/>
      <c r="EDG244" s="117"/>
      <c r="EDH244" s="118"/>
      <c r="EDI244" s="118"/>
      <c r="EDJ244" s="118"/>
      <c r="EDK244" s="118"/>
      <c r="EDL244" s="119"/>
      <c r="EDM244" s="120"/>
      <c r="EDN244" s="121"/>
      <c r="EDO244" s="121"/>
      <c r="EDP244" s="121"/>
      <c r="EDQ244" s="121"/>
      <c r="EDR244" s="121"/>
      <c r="EDS244" s="121"/>
      <c r="EDT244" s="122"/>
      <c r="EDU244" s="116"/>
      <c r="EDV244" s="117"/>
      <c r="EDW244" s="118"/>
      <c r="EDX244" s="118"/>
      <c r="EDY244" s="118"/>
      <c r="EDZ244" s="118"/>
      <c r="EEA244" s="119"/>
      <c r="EEB244" s="120"/>
      <c r="EEC244" s="121"/>
      <c r="EED244" s="121"/>
      <c r="EEE244" s="121"/>
      <c r="EEF244" s="121"/>
      <c r="EEG244" s="121"/>
      <c r="EEH244" s="121"/>
      <c r="EEI244" s="122"/>
      <c r="EEJ244" s="116"/>
      <c r="EEK244" s="117"/>
      <c r="EEL244" s="118"/>
      <c r="EEM244" s="118"/>
      <c r="EEN244" s="118"/>
      <c r="EEO244" s="118"/>
      <c r="EEP244" s="119"/>
      <c r="EEQ244" s="120"/>
      <c r="EER244" s="121"/>
      <c r="EES244" s="121"/>
      <c r="EET244" s="121"/>
      <c r="EEU244" s="121"/>
      <c r="EEV244" s="121"/>
      <c r="EEW244" s="121"/>
      <c r="EEX244" s="122"/>
      <c r="EEY244" s="116"/>
      <c r="EEZ244" s="117"/>
      <c r="EFA244" s="118"/>
      <c r="EFB244" s="118"/>
      <c r="EFC244" s="118"/>
      <c r="EFD244" s="118"/>
      <c r="EFE244" s="119"/>
      <c r="EFF244" s="120"/>
      <c r="EFG244" s="121"/>
      <c r="EFH244" s="121"/>
      <c r="EFI244" s="121"/>
      <c r="EFJ244" s="121"/>
      <c r="EFK244" s="121"/>
      <c r="EFL244" s="121"/>
      <c r="EFM244" s="122"/>
      <c r="EFN244" s="116"/>
      <c r="EFO244" s="117"/>
      <c r="EFP244" s="118"/>
      <c r="EFQ244" s="118"/>
      <c r="EFR244" s="118"/>
      <c r="EFS244" s="118"/>
      <c r="EFT244" s="119"/>
      <c r="EFU244" s="120"/>
      <c r="EFV244" s="121"/>
      <c r="EFW244" s="121"/>
      <c r="EFX244" s="121"/>
      <c r="EFY244" s="121"/>
      <c r="EFZ244" s="121"/>
      <c r="EGA244" s="121"/>
      <c r="EGB244" s="122"/>
      <c r="EGC244" s="116"/>
      <c r="EGD244" s="117"/>
      <c r="EGE244" s="118"/>
      <c r="EGF244" s="118"/>
      <c r="EGG244" s="118"/>
      <c r="EGH244" s="118"/>
      <c r="EGI244" s="119"/>
      <c r="EGJ244" s="120"/>
      <c r="EGK244" s="121"/>
      <c r="EGL244" s="121"/>
      <c r="EGM244" s="121"/>
      <c r="EGN244" s="121"/>
      <c r="EGO244" s="121"/>
      <c r="EGP244" s="121"/>
      <c r="EGQ244" s="122"/>
      <c r="EGR244" s="116"/>
      <c r="EGS244" s="117"/>
      <c r="EGT244" s="118"/>
      <c r="EGU244" s="118"/>
      <c r="EGV244" s="118"/>
      <c r="EGW244" s="118"/>
      <c r="EGX244" s="119"/>
      <c r="EGY244" s="120"/>
      <c r="EGZ244" s="121"/>
      <c r="EHA244" s="121"/>
      <c r="EHB244" s="121"/>
      <c r="EHC244" s="121"/>
      <c r="EHD244" s="121"/>
      <c r="EHE244" s="121"/>
      <c r="EHF244" s="122"/>
      <c r="EHG244" s="116"/>
      <c r="EHH244" s="117"/>
      <c r="EHI244" s="118"/>
      <c r="EHJ244" s="118"/>
      <c r="EHK244" s="118"/>
      <c r="EHL244" s="118"/>
      <c r="EHM244" s="119"/>
      <c r="EHN244" s="120"/>
      <c r="EHO244" s="121"/>
      <c r="EHP244" s="121"/>
      <c r="EHQ244" s="121"/>
      <c r="EHR244" s="121"/>
      <c r="EHS244" s="121"/>
      <c r="EHT244" s="121"/>
      <c r="EHU244" s="122"/>
      <c r="EHV244" s="116"/>
      <c r="EHW244" s="117"/>
      <c r="EHX244" s="118"/>
      <c r="EHY244" s="118"/>
      <c r="EHZ244" s="118"/>
      <c r="EIA244" s="118"/>
      <c r="EIB244" s="119"/>
      <c r="EIC244" s="120"/>
      <c r="EID244" s="121"/>
      <c r="EIE244" s="121"/>
      <c r="EIF244" s="121"/>
      <c r="EIG244" s="121"/>
      <c r="EIH244" s="121"/>
      <c r="EII244" s="121"/>
      <c r="EIJ244" s="122"/>
      <c r="EIK244" s="116"/>
      <c r="EIL244" s="117"/>
      <c r="EIM244" s="118"/>
      <c r="EIN244" s="118"/>
      <c r="EIO244" s="118"/>
      <c r="EIP244" s="118"/>
      <c r="EIQ244" s="119"/>
      <c r="EIR244" s="120"/>
      <c r="EIS244" s="121"/>
      <c r="EIT244" s="121"/>
      <c r="EIU244" s="121"/>
      <c r="EIV244" s="121"/>
      <c r="EIW244" s="121"/>
      <c r="EIX244" s="121"/>
      <c r="EIY244" s="122"/>
      <c r="EIZ244" s="116"/>
      <c r="EJA244" s="117"/>
      <c r="EJB244" s="118"/>
      <c r="EJC244" s="118"/>
      <c r="EJD244" s="118"/>
      <c r="EJE244" s="118"/>
      <c r="EJF244" s="119"/>
      <c r="EJG244" s="120"/>
      <c r="EJH244" s="121"/>
      <c r="EJI244" s="121"/>
      <c r="EJJ244" s="121"/>
      <c r="EJK244" s="121"/>
      <c r="EJL244" s="121"/>
      <c r="EJM244" s="121"/>
      <c r="EJN244" s="122"/>
      <c r="EJO244" s="116"/>
      <c r="EJP244" s="117"/>
      <c r="EJQ244" s="118"/>
      <c r="EJR244" s="118"/>
      <c r="EJS244" s="118"/>
      <c r="EJT244" s="118"/>
      <c r="EJU244" s="119"/>
      <c r="EJV244" s="120"/>
      <c r="EJW244" s="121"/>
      <c r="EJX244" s="121"/>
      <c r="EJY244" s="121"/>
      <c r="EJZ244" s="121"/>
      <c r="EKA244" s="121"/>
      <c r="EKB244" s="121"/>
      <c r="EKC244" s="122"/>
      <c r="EKD244" s="116"/>
      <c r="EKE244" s="117"/>
      <c r="EKF244" s="118"/>
      <c r="EKG244" s="118"/>
      <c r="EKH244" s="118"/>
      <c r="EKI244" s="118"/>
      <c r="EKJ244" s="119"/>
      <c r="EKK244" s="120"/>
      <c r="EKL244" s="121"/>
      <c r="EKM244" s="121"/>
      <c r="EKN244" s="121"/>
      <c r="EKO244" s="121"/>
      <c r="EKP244" s="121"/>
      <c r="EKQ244" s="121"/>
      <c r="EKR244" s="122"/>
      <c r="EKS244" s="116"/>
      <c r="EKT244" s="117"/>
      <c r="EKU244" s="118"/>
      <c r="EKV244" s="118"/>
      <c r="EKW244" s="118"/>
      <c r="EKX244" s="118"/>
      <c r="EKY244" s="119"/>
      <c r="EKZ244" s="120"/>
      <c r="ELA244" s="121"/>
      <c r="ELB244" s="121"/>
      <c r="ELC244" s="121"/>
      <c r="ELD244" s="121"/>
      <c r="ELE244" s="121"/>
      <c r="ELF244" s="121"/>
      <c r="ELG244" s="122"/>
      <c r="ELH244" s="116"/>
      <c r="ELI244" s="117"/>
      <c r="ELJ244" s="118"/>
      <c r="ELK244" s="118"/>
      <c r="ELL244" s="118"/>
      <c r="ELM244" s="118"/>
      <c r="ELN244" s="119"/>
      <c r="ELO244" s="120"/>
      <c r="ELP244" s="121"/>
      <c r="ELQ244" s="121"/>
      <c r="ELR244" s="121"/>
      <c r="ELS244" s="121"/>
      <c r="ELT244" s="121"/>
      <c r="ELU244" s="121"/>
      <c r="ELV244" s="122"/>
      <c r="ELW244" s="116"/>
      <c r="ELX244" s="117"/>
      <c r="ELY244" s="118"/>
      <c r="ELZ244" s="118"/>
      <c r="EMA244" s="118"/>
      <c r="EMB244" s="118"/>
      <c r="EMC244" s="119"/>
      <c r="EMD244" s="120"/>
      <c r="EME244" s="121"/>
      <c r="EMF244" s="121"/>
      <c r="EMG244" s="121"/>
      <c r="EMH244" s="121"/>
      <c r="EMI244" s="121"/>
      <c r="EMJ244" s="121"/>
      <c r="EMK244" s="122"/>
      <c r="EML244" s="116"/>
      <c r="EMM244" s="117"/>
      <c r="EMN244" s="118"/>
      <c r="EMO244" s="118"/>
      <c r="EMP244" s="118"/>
      <c r="EMQ244" s="118"/>
      <c r="EMR244" s="119"/>
      <c r="EMS244" s="120"/>
      <c r="EMT244" s="121"/>
      <c r="EMU244" s="121"/>
      <c r="EMV244" s="121"/>
      <c r="EMW244" s="121"/>
      <c r="EMX244" s="121"/>
      <c r="EMY244" s="121"/>
      <c r="EMZ244" s="122"/>
      <c r="ENA244" s="116"/>
      <c r="ENB244" s="117"/>
      <c r="ENC244" s="118"/>
      <c r="END244" s="118"/>
      <c r="ENE244" s="118"/>
      <c r="ENF244" s="118"/>
      <c r="ENG244" s="119"/>
      <c r="ENH244" s="120"/>
      <c r="ENI244" s="121"/>
      <c r="ENJ244" s="121"/>
      <c r="ENK244" s="121"/>
      <c r="ENL244" s="121"/>
      <c r="ENM244" s="121"/>
      <c r="ENN244" s="121"/>
      <c r="ENO244" s="122"/>
      <c r="ENP244" s="116"/>
      <c r="ENQ244" s="117"/>
      <c r="ENR244" s="118"/>
      <c r="ENS244" s="118"/>
      <c r="ENT244" s="118"/>
      <c r="ENU244" s="118"/>
      <c r="ENV244" s="119"/>
      <c r="ENW244" s="120"/>
      <c r="ENX244" s="121"/>
      <c r="ENY244" s="121"/>
      <c r="ENZ244" s="121"/>
      <c r="EOA244" s="121"/>
      <c r="EOB244" s="121"/>
      <c r="EOC244" s="121"/>
      <c r="EOD244" s="122"/>
      <c r="EOE244" s="116"/>
      <c r="EOF244" s="117"/>
      <c r="EOG244" s="118"/>
      <c r="EOH244" s="118"/>
      <c r="EOI244" s="118"/>
      <c r="EOJ244" s="118"/>
      <c r="EOK244" s="119"/>
      <c r="EOL244" s="120"/>
      <c r="EOM244" s="121"/>
      <c r="EON244" s="121"/>
      <c r="EOO244" s="121"/>
      <c r="EOP244" s="121"/>
      <c r="EOQ244" s="121"/>
      <c r="EOR244" s="121"/>
      <c r="EOS244" s="122"/>
      <c r="EOT244" s="116"/>
      <c r="EOU244" s="117"/>
      <c r="EOV244" s="118"/>
      <c r="EOW244" s="118"/>
      <c r="EOX244" s="118"/>
      <c r="EOY244" s="118"/>
      <c r="EOZ244" s="119"/>
      <c r="EPA244" s="120"/>
      <c r="EPB244" s="121"/>
      <c r="EPC244" s="121"/>
      <c r="EPD244" s="121"/>
      <c r="EPE244" s="121"/>
      <c r="EPF244" s="121"/>
      <c r="EPG244" s="121"/>
      <c r="EPH244" s="122"/>
      <c r="EPI244" s="116"/>
      <c r="EPJ244" s="117"/>
      <c r="EPK244" s="118"/>
      <c r="EPL244" s="118"/>
      <c r="EPM244" s="118"/>
      <c r="EPN244" s="118"/>
      <c r="EPO244" s="119"/>
      <c r="EPP244" s="120"/>
      <c r="EPQ244" s="121"/>
      <c r="EPR244" s="121"/>
      <c r="EPS244" s="121"/>
      <c r="EPT244" s="121"/>
      <c r="EPU244" s="121"/>
      <c r="EPV244" s="121"/>
      <c r="EPW244" s="122"/>
      <c r="EPX244" s="116"/>
      <c r="EPY244" s="117"/>
      <c r="EPZ244" s="118"/>
      <c r="EQA244" s="118"/>
      <c r="EQB244" s="118"/>
      <c r="EQC244" s="118"/>
      <c r="EQD244" s="119"/>
      <c r="EQE244" s="120"/>
      <c r="EQF244" s="121"/>
      <c r="EQG244" s="121"/>
      <c r="EQH244" s="121"/>
      <c r="EQI244" s="121"/>
      <c r="EQJ244" s="121"/>
      <c r="EQK244" s="121"/>
      <c r="EQL244" s="122"/>
      <c r="EQM244" s="116"/>
      <c r="EQN244" s="117"/>
      <c r="EQO244" s="118"/>
      <c r="EQP244" s="118"/>
      <c r="EQQ244" s="118"/>
      <c r="EQR244" s="118"/>
      <c r="EQS244" s="119"/>
      <c r="EQT244" s="120"/>
      <c r="EQU244" s="121"/>
      <c r="EQV244" s="121"/>
      <c r="EQW244" s="121"/>
      <c r="EQX244" s="121"/>
      <c r="EQY244" s="121"/>
      <c r="EQZ244" s="121"/>
      <c r="ERA244" s="122"/>
      <c r="ERB244" s="116"/>
      <c r="ERC244" s="117"/>
      <c r="ERD244" s="118"/>
      <c r="ERE244" s="118"/>
      <c r="ERF244" s="118"/>
      <c r="ERG244" s="118"/>
      <c r="ERH244" s="119"/>
      <c r="ERI244" s="120"/>
      <c r="ERJ244" s="121"/>
      <c r="ERK244" s="121"/>
      <c r="ERL244" s="121"/>
      <c r="ERM244" s="121"/>
      <c r="ERN244" s="121"/>
      <c r="ERO244" s="121"/>
      <c r="ERP244" s="122"/>
      <c r="ERQ244" s="116"/>
      <c r="ERR244" s="117"/>
      <c r="ERS244" s="118"/>
      <c r="ERT244" s="118"/>
      <c r="ERU244" s="118"/>
      <c r="ERV244" s="118"/>
      <c r="ERW244" s="119"/>
      <c r="ERX244" s="120"/>
      <c r="ERY244" s="121"/>
      <c r="ERZ244" s="121"/>
      <c r="ESA244" s="121"/>
      <c r="ESB244" s="121"/>
      <c r="ESC244" s="121"/>
      <c r="ESD244" s="121"/>
      <c r="ESE244" s="122"/>
      <c r="ESF244" s="116"/>
      <c r="ESG244" s="117"/>
      <c r="ESH244" s="118"/>
      <c r="ESI244" s="118"/>
      <c r="ESJ244" s="118"/>
      <c r="ESK244" s="118"/>
      <c r="ESL244" s="119"/>
      <c r="ESM244" s="120"/>
      <c r="ESN244" s="121"/>
      <c r="ESO244" s="121"/>
      <c r="ESP244" s="121"/>
      <c r="ESQ244" s="121"/>
      <c r="ESR244" s="121"/>
      <c r="ESS244" s="121"/>
      <c r="EST244" s="122"/>
      <c r="ESU244" s="116"/>
      <c r="ESV244" s="117"/>
      <c r="ESW244" s="118"/>
      <c r="ESX244" s="118"/>
      <c r="ESY244" s="118"/>
      <c r="ESZ244" s="118"/>
      <c r="ETA244" s="119"/>
      <c r="ETB244" s="120"/>
      <c r="ETC244" s="121"/>
      <c r="ETD244" s="121"/>
      <c r="ETE244" s="121"/>
      <c r="ETF244" s="121"/>
      <c r="ETG244" s="121"/>
      <c r="ETH244" s="121"/>
      <c r="ETI244" s="122"/>
      <c r="ETJ244" s="116"/>
      <c r="ETK244" s="117"/>
      <c r="ETL244" s="118"/>
      <c r="ETM244" s="118"/>
      <c r="ETN244" s="118"/>
      <c r="ETO244" s="118"/>
      <c r="ETP244" s="119"/>
      <c r="ETQ244" s="120"/>
      <c r="ETR244" s="121"/>
      <c r="ETS244" s="121"/>
      <c r="ETT244" s="121"/>
      <c r="ETU244" s="121"/>
      <c r="ETV244" s="121"/>
      <c r="ETW244" s="121"/>
      <c r="ETX244" s="122"/>
      <c r="ETY244" s="116"/>
      <c r="ETZ244" s="117"/>
      <c r="EUA244" s="118"/>
      <c r="EUB244" s="118"/>
      <c r="EUC244" s="118"/>
      <c r="EUD244" s="118"/>
      <c r="EUE244" s="119"/>
      <c r="EUF244" s="120"/>
      <c r="EUG244" s="121"/>
      <c r="EUH244" s="121"/>
      <c r="EUI244" s="121"/>
      <c r="EUJ244" s="121"/>
      <c r="EUK244" s="121"/>
      <c r="EUL244" s="121"/>
      <c r="EUM244" s="122"/>
      <c r="EUN244" s="116"/>
      <c r="EUO244" s="117"/>
      <c r="EUP244" s="118"/>
      <c r="EUQ244" s="118"/>
      <c r="EUR244" s="118"/>
      <c r="EUS244" s="118"/>
      <c r="EUT244" s="119"/>
      <c r="EUU244" s="120"/>
      <c r="EUV244" s="121"/>
      <c r="EUW244" s="121"/>
      <c r="EUX244" s="121"/>
      <c r="EUY244" s="121"/>
      <c r="EUZ244" s="121"/>
      <c r="EVA244" s="121"/>
      <c r="EVB244" s="122"/>
      <c r="EVC244" s="116"/>
      <c r="EVD244" s="117"/>
      <c r="EVE244" s="118"/>
      <c r="EVF244" s="118"/>
      <c r="EVG244" s="118"/>
      <c r="EVH244" s="118"/>
      <c r="EVI244" s="119"/>
      <c r="EVJ244" s="120"/>
      <c r="EVK244" s="121"/>
      <c r="EVL244" s="121"/>
      <c r="EVM244" s="121"/>
      <c r="EVN244" s="121"/>
      <c r="EVO244" s="121"/>
      <c r="EVP244" s="121"/>
      <c r="EVQ244" s="122"/>
      <c r="EVR244" s="116"/>
      <c r="EVS244" s="117"/>
      <c r="EVT244" s="118"/>
      <c r="EVU244" s="118"/>
      <c r="EVV244" s="118"/>
      <c r="EVW244" s="118"/>
      <c r="EVX244" s="119"/>
      <c r="EVY244" s="120"/>
      <c r="EVZ244" s="121"/>
      <c r="EWA244" s="121"/>
      <c r="EWB244" s="121"/>
      <c r="EWC244" s="121"/>
      <c r="EWD244" s="121"/>
      <c r="EWE244" s="121"/>
      <c r="EWF244" s="122"/>
      <c r="EWG244" s="116"/>
      <c r="EWH244" s="117"/>
      <c r="EWI244" s="118"/>
      <c r="EWJ244" s="118"/>
      <c r="EWK244" s="118"/>
      <c r="EWL244" s="118"/>
      <c r="EWM244" s="119"/>
      <c r="EWN244" s="120"/>
      <c r="EWO244" s="121"/>
      <c r="EWP244" s="121"/>
      <c r="EWQ244" s="121"/>
      <c r="EWR244" s="121"/>
      <c r="EWS244" s="121"/>
      <c r="EWT244" s="121"/>
      <c r="EWU244" s="122"/>
      <c r="EWV244" s="116"/>
      <c r="EWW244" s="117"/>
      <c r="EWX244" s="118"/>
      <c r="EWY244" s="118"/>
      <c r="EWZ244" s="118"/>
      <c r="EXA244" s="118"/>
      <c r="EXB244" s="119"/>
      <c r="EXC244" s="120"/>
      <c r="EXD244" s="121"/>
      <c r="EXE244" s="121"/>
      <c r="EXF244" s="121"/>
      <c r="EXG244" s="121"/>
      <c r="EXH244" s="121"/>
      <c r="EXI244" s="121"/>
      <c r="EXJ244" s="122"/>
      <c r="EXK244" s="116"/>
      <c r="EXL244" s="117"/>
      <c r="EXM244" s="118"/>
      <c r="EXN244" s="118"/>
      <c r="EXO244" s="118"/>
      <c r="EXP244" s="118"/>
      <c r="EXQ244" s="119"/>
      <c r="EXR244" s="120"/>
      <c r="EXS244" s="121"/>
      <c r="EXT244" s="121"/>
      <c r="EXU244" s="121"/>
      <c r="EXV244" s="121"/>
      <c r="EXW244" s="121"/>
      <c r="EXX244" s="121"/>
      <c r="EXY244" s="122"/>
      <c r="EXZ244" s="116"/>
      <c r="EYA244" s="117"/>
      <c r="EYB244" s="118"/>
      <c r="EYC244" s="118"/>
      <c r="EYD244" s="118"/>
      <c r="EYE244" s="118"/>
      <c r="EYF244" s="119"/>
      <c r="EYG244" s="120"/>
      <c r="EYH244" s="121"/>
      <c r="EYI244" s="121"/>
      <c r="EYJ244" s="121"/>
      <c r="EYK244" s="121"/>
      <c r="EYL244" s="121"/>
      <c r="EYM244" s="121"/>
      <c r="EYN244" s="122"/>
      <c r="EYO244" s="116"/>
      <c r="EYP244" s="117"/>
      <c r="EYQ244" s="118"/>
      <c r="EYR244" s="118"/>
      <c r="EYS244" s="118"/>
      <c r="EYT244" s="118"/>
      <c r="EYU244" s="119"/>
      <c r="EYV244" s="120"/>
      <c r="EYW244" s="121"/>
      <c r="EYX244" s="121"/>
      <c r="EYY244" s="121"/>
      <c r="EYZ244" s="121"/>
      <c r="EZA244" s="121"/>
      <c r="EZB244" s="121"/>
      <c r="EZC244" s="122"/>
      <c r="EZD244" s="116"/>
      <c r="EZE244" s="117"/>
      <c r="EZF244" s="118"/>
      <c r="EZG244" s="118"/>
      <c r="EZH244" s="118"/>
      <c r="EZI244" s="118"/>
      <c r="EZJ244" s="119"/>
      <c r="EZK244" s="120"/>
      <c r="EZL244" s="121"/>
      <c r="EZM244" s="121"/>
      <c r="EZN244" s="121"/>
      <c r="EZO244" s="121"/>
      <c r="EZP244" s="121"/>
      <c r="EZQ244" s="121"/>
      <c r="EZR244" s="122"/>
      <c r="EZS244" s="116"/>
      <c r="EZT244" s="117"/>
      <c r="EZU244" s="118"/>
      <c r="EZV244" s="118"/>
      <c r="EZW244" s="118"/>
      <c r="EZX244" s="118"/>
      <c r="EZY244" s="119"/>
      <c r="EZZ244" s="120"/>
      <c r="FAA244" s="121"/>
      <c r="FAB244" s="121"/>
      <c r="FAC244" s="121"/>
      <c r="FAD244" s="121"/>
      <c r="FAE244" s="121"/>
      <c r="FAF244" s="121"/>
      <c r="FAG244" s="122"/>
      <c r="FAH244" s="116"/>
      <c r="FAI244" s="117"/>
      <c r="FAJ244" s="118"/>
      <c r="FAK244" s="118"/>
      <c r="FAL244" s="118"/>
      <c r="FAM244" s="118"/>
      <c r="FAN244" s="119"/>
      <c r="FAO244" s="120"/>
      <c r="FAP244" s="121"/>
      <c r="FAQ244" s="121"/>
      <c r="FAR244" s="121"/>
      <c r="FAS244" s="121"/>
      <c r="FAT244" s="121"/>
      <c r="FAU244" s="121"/>
      <c r="FAV244" s="122"/>
      <c r="FAW244" s="116"/>
      <c r="FAX244" s="117"/>
      <c r="FAY244" s="118"/>
      <c r="FAZ244" s="118"/>
      <c r="FBA244" s="118"/>
      <c r="FBB244" s="118"/>
      <c r="FBC244" s="119"/>
      <c r="FBD244" s="120"/>
      <c r="FBE244" s="121"/>
      <c r="FBF244" s="121"/>
      <c r="FBG244" s="121"/>
      <c r="FBH244" s="121"/>
      <c r="FBI244" s="121"/>
      <c r="FBJ244" s="121"/>
      <c r="FBK244" s="122"/>
      <c r="FBL244" s="116"/>
      <c r="FBM244" s="117"/>
      <c r="FBN244" s="118"/>
      <c r="FBO244" s="118"/>
      <c r="FBP244" s="118"/>
      <c r="FBQ244" s="118"/>
      <c r="FBR244" s="119"/>
      <c r="FBS244" s="120"/>
      <c r="FBT244" s="121"/>
      <c r="FBU244" s="121"/>
      <c r="FBV244" s="121"/>
      <c r="FBW244" s="121"/>
      <c r="FBX244" s="121"/>
      <c r="FBY244" s="121"/>
      <c r="FBZ244" s="122"/>
      <c r="FCA244" s="116"/>
      <c r="FCB244" s="117"/>
      <c r="FCC244" s="118"/>
      <c r="FCD244" s="118"/>
      <c r="FCE244" s="118"/>
      <c r="FCF244" s="118"/>
      <c r="FCG244" s="119"/>
      <c r="FCH244" s="120"/>
      <c r="FCI244" s="121"/>
      <c r="FCJ244" s="121"/>
      <c r="FCK244" s="121"/>
      <c r="FCL244" s="121"/>
      <c r="FCM244" s="121"/>
      <c r="FCN244" s="121"/>
      <c r="FCO244" s="122"/>
      <c r="FCP244" s="116"/>
      <c r="FCQ244" s="117"/>
      <c r="FCR244" s="118"/>
      <c r="FCS244" s="118"/>
      <c r="FCT244" s="118"/>
      <c r="FCU244" s="118"/>
      <c r="FCV244" s="119"/>
      <c r="FCW244" s="120"/>
      <c r="FCX244" s="121"/>
      <c r="FCY244" s="121"/>
      <c r="FCZ244" s="121"/>
      <c r="FDA244" s="121"/>
      <c r="FDB244" s="121"/>
      <c r="FDC244" s="121"/>
      <c r="FDD244" s="122"/>
      <c r="FDE244" s="116"/>
      <c r="FDF244" s="117"/>
      <c r="FDG244" s="118"/>
      <c r="FDH244" s="118"/>
      <c r="FDI244" s="118"/>
      <c r="FDJ244" s="118"/>
      <c r="FDK244" s="119"/>
      <c r="FDL244" s="120"/>
      <c r="FDM244" s="121"/>
      <c r="FDN244" s="121"/>
      <c r="FDO244" s="121"/>
      <c r="FDP244" s="121"/>
      <c r="FDQ244" s="121"/>
      <c r="FDR244" s="121"/>
      <c r="FDS244" s="122"/>
      <c r="FDT244" s="116"/>
      <c r="FDU244" s="117"/>
      <c r="FDV244" s="118"/>
      <c r="FDW244" s="118"/>
      <c r="FDX244" s="118"/>
      <c r="FDY244" s="118"/>
      <c r="FDZ244" s="119"/>
      <c r="FEA244" s="120"/>
      <c r="FEB244" s="121"/>
      <c r="FEC244" s="121"/>
      <c r="FED244" s="121"/>
      <c r="FEE244" s="121"/>
      <c r="FEF244" s="121"/>
      <c r="FEG244" s="121"/>
      <c r="FEH244" s="122"/>
      <c r="FEI244" s="116"/>
      <c r="FEJ244" s="117"/>
      <c r="FEK244" s="118"/>
      <c r="FEL244" s="118"/>
      <c r="FEM244" s="118"/>
      <c r="FEN244" s="118"/>
      <c r="FEO244" s="119"/>
      <c r="FEP244" s="120"/>
      <c r="FEQ244" s="121"/>
      <c r="FER244" s="121"/>
      <c r="FES244" s="121"/>
      <c r="FET244" s="121"/>
      <c r="FEU244" s="121"/>
      <c r="FEV244" s="121"/>
      <c r="FEW244" s="122"/>
      <c r="FEX244" s="116"/>
      <c r="FEY244" s="117"/>
      <c r="FEZ244" s="118"/>
      <c r="FFA244" s="118"/>
      <c r="FFB244" s="118"/>
      <c r="FFC244" s="118"/>
      <c r="FFD244" s="119"/>
      <c r="FFE244" s="120"/>
      <c r="FFF244" s="121"/>
      <c r="FFG244" s="121"/>
      <c r="FFH244" s="121"/>
      <c r="FFI244" s="121"/>
      <c r="FFJ244" s="121"/>
      <c r="FFK244" s="121"/>
      <c r="FFL244" s="122"/>
      <c r="FFM244" s="116"/>
      <c r="FFN244" s="117"/>
      <c r="FFO244" s="118"/>
      <c r="FFP244" s="118"/>
      <c r="FFQ244" s="118"/>
      <c r="FFR244" s="118"/>
      <c r="FFS244" s="119"/>
      <c r="FFT244" s="120"/>
      <c r="FFU244" s="121"/>
      <c r="FFV244" s="121"/>
      <c r="FFW244" s="121"/>
      <c r="FFX244" s="121"/>
      <c r="FFY244" s="121"/>
      <c r="FFZ244" s="121"/>
      <c r="FGA244" s="122"/>
      <c r="FGB244" s="116"/>
      <c r="FGC244" s="117"/>
      <c r="FGD244" s="118"/>
      <c r="FGE244" s="118"/>
      <c r="FGF244" s="118"/>
      <c r="FGG244" s="118"/>
      <c r="FGH244" s="119"/>
      <c r="FGI244" s="120"/>
      <c r="FGJ244" s="121"/>
      <c r="FGK244" s="121"/>
      <c r="FGL244" s="121"/>
      <c r="FGM244" s="121"/>
      <c r="FGN244" s="121"/>
      <c r="FGO244" s="121"/>
      <c r="FGP244" s="122"/>
      <c r="FGQ244" s="116"/>
      <c r="FGR244" s="117"/>
      <c r="FGS244" s="118"/>
      <c r="FGT244" s="118"/>
      <c r="FGU244" s="118"/>
      <c r="FGV244" s="118"/>
      <c r="FGW244" s="119"/>
      <c r="FGX244" s="120"/>
      <c r="FGY244" s="121"/>
      <c r="FGZ244" s="121"/>
      <c r="FHA244" s="121"/>
      <c r="FHB244" s="121"/>
      <c r="FHC244" s="121"/>
      <c r="FHD244" s="121"/>
      <c r="FHE244" s="122"/>
      <c r="FHF244" s="116"/>
      <c r="FHG244" s="117"/>
      <c r="FHH244" s="118"/>
      <c r="FHI244" s="118"/>
      <c r="FHJ244" s="118"/>
      <c r="FHK244" s="118"/>
      <c r="FHL244" s="119"/>
      <c r="FHM244" s="120"/>
      <c r="FHN244" s="121"/>
      <c r="FHO244" s="121"/>
      <c r="FHP244" s="121"/>
      <c r="FHQ244" s="121"/>
      <c r="FHR244" s="121"/>
      <c r="FHS244" s="121"/>
      <c r="FHT244" s="122"/>
      <c r="FHU244" s="116"/>
      <c r="FHV244" s="117"/>
      <c r="FHW244" s="118"/>
      <c r="FHX244" s="118"/>
      <c r="FHY244" s="118"/>
      <c r="FHZ244" s="118"/>
      <c r="FIA244" s="119"/>
      <c r="FIB244" s="120"/>
      <c r="FIC244" s="121"/>
      <c r="FID244" s="121"/>
      <c r="FIE244" s="121"/>
      <c r="FIF244" s="121"/>
      <c r="FIG244" s="121"/>
      <c r="FIH244" s="121"/>
      <c r="FII244" s="122"/>
      <c r="FIJ244" s="116"/>
      <c r="FIK244" s="117"/>
      <c r="FIL244" s="118"/>
      <c r="FIM244" s="118"/>
      <c r="FIN244" s="118"/>
      <c r="FIO244" s="118"/>
      <c r="FIP244" s="119"/>
      <c r="FIQ244" s="120"/>
      <c r="FIR244" s="121"/>
      <c r="FIS244" s="121"/>
      <c r="FIT244" s="121"/>
      <c r="FIU244" s="121"/>
      <c r="FIV244" s="121"/>
      <c r="FIW244" s="121"/>
      <c r="FIX244" s="122"/>
      <c r="FIY244" s="116"/>
      <c r="FIZ244" s="117"/>
      <c r="FJA244" s="118"/>
      <c r="FJB244" s="118"/>
      <c r="FJC244" s="118"/>
      <c r="FJD244" s="118"/>
      <c r="FJE244" s="119"/>
      <c r="FJF244" s="120"/>
      <c r="FJG244" s="121"/>
      <c r="FJH244" s="121"/>
      <c r="FJI244" s="121"/>
      <c r="FJJ244" s="121"/>
      <c r="FJK244" s="121"/>
      <c r="FJL244" s="121"/>
      <c r="FJM244" s="122"/>
      <c r="FJN244" s="116"/>
      <c r="FJO244" s="117"/>
      <c r="FJP244" s="118"/>
      <c r="FJQ244" s="118"/>
      <c r="FJR244" s="118"/>
      <c r="FJS244" s="118"/>
      <c r="FJT244" s="119"/>
      <c r="FJU244" s="120"/>
      <c r="FJV244" s="121"/>
      <c r="FJW244" s="121"/>
      <c r="FJX244" s="121"/>
      <c r="FJY244" s="121"/>
      <c r="FJZ244" s="121"/>
      <c r="FKA244" s="121"/>
      <c r="FKB244" s="122"/>
      <c r="FKC244" s="116"/>
      <c r="FKD244" s="117"/>
      <c r="FKE244" s="118"/>
      <c r="FKF244" s="118"/>
      <c r="FKG244" s="118"/>
      <c r="FKH244" s="118"/>
      <c r="FKI244" s="119"/>
      <c r="FKJ244" s="120"/>
      <c r="FKK244" s="121"/>
      <c r="FKL244" s="121"/>
      <c r="FKM244" s="121"/>
      <c r="FKN244" s="121"/>
      <c r="FKO244" s="121"/>
      <c r="FKP244" s="121"/>
      <c r="FKQ244" s="122"/>
      <c r="FKR244" s="116"/>
      <c r="FKS244" s="117"/>
      <c r="FKT244" s="118"/>
      <c r="FKU244" s="118"/>
      <c r="FKV244" s="118"/>
      <c r="FKW244" s="118"/>
      <c r="FKX244" s="119"/>
      <c r="FKY244" s="120"/>
      <c r="FKZ244" s="121"/>
      <c r="FLA244" s="121"/>
      <c r="FLB244" s="121"/>
      <c r="FLC244" s="121"/>
      <c r="FLD244" s="121"/>
      <c r="FLE244" s="121"/>
      <c r="FLF244" s="122"/>
      <c r="FLG244" s="116"/>
      <c r="FLH244" s="117"/>
      <c r="FLI244" s="118"/>
      <c r="FLJ244" s="118"/>
      <c r="FLK244" s="118"/>
      <c r="FLL244" s="118"/>
      <c r="FLM244" s="119"/>
      <c r="FLN244" s="120"/>
      <c r="FLO244" s="121"/>
      <c r="FLP244" s="121"/>
      <c r="FLQ244" s="121"/>
      <c r="FLR244" s="121"/>
      <c r="FLS244" s="121"/>
      <c r="FLT244" s="121"/>
      <c r="FLU244" s="122"/>
      <c r="FLV244" s="116"/>
      <c r="FLW244" s="117"/>
      <c r="FLX244" s="118"/>
      <c r="FLY244" s="118"/>
      <c r="FLZ244" s="118"/>
      <c r="FMA244" s="118"/>
      <c r="FMB244" s="119"/>
      <c r="FMC244" s="120"/>
      <c r="FMD244" s="121"/>
      <c r="FME244" s="121"/>
      <c r="FMF244" s="121"/>
      <c r="FMG244" s="121"/>
      <c r="FMH244" s="121"/>
      <c r="FMI244" s="121"/>
      <c r="FMJ244" s="122"/>
      <c r="FMK244" s="116"/>
      <c r="FML244" s="117"/>
      <c r="FMM244" s="118"/>
      <c r="FMN244" s="118"/>
      <c r="FMO244" s="118"/>
      <c r="FMP244" s="118"/>
      <c r="FMQ244" s="119"/>
      <c r="FMR244" s="120"/>
      <c r="FMS244" s="121"/>
      <c r="FMT244" s="121"/>
      <c r="FMU244" s="121"/>
      <c r="FMV244" s="121"/>
      <c r="FMW244" s="121"/>
      <c r="FMX244" s="121"/>
      <c r="FMY244" s="122"/>
      <c r="FMZ244" s="116"/>
      <c r="FNA244" s="117"/>
      <c r="FNB244" s="118"/>
      <c r="FNC244" s="118"/>
      <c r="FND244" s="118"/>
      <c r="FNE244" s="118"/>
      <c r="FNF244" s="119"/>
      <c r="FNG244" s="120"/>
      <c r="FNH244" s="121"/>
      <c r="FNI244" s="121"/>
      <c r="FNJ244" s="121"/>
      <c r="FNK244" s="121"/>
      <c r="FNL244" s="121"/>
      <c r="FNM244" s="121"/>
      <c r="FNN244" s="122"/>
      <c r="FNO244" s="116"/>
      <c r="FNP244" s="117"/>
      <c r="FNQ244" s="118"/>
      <c r="FNR244" s="118"/>
      <c r="FNS244" s="118"/>
      <c r="FNT244" s="118"/>
      <c r="FNU244" s="119"/>
      <c r="FNV244" s="120"/>
      <c r="FNW244" s="121"/>
      <c r="FNX244" s="121"/>
      <c r="FNY244" s="121"/>
      <c r="FNZ244" s="121"/>
      <c r="FOA244" s="121"/>
      <c r="FOB244" s="121"/>
      <c r="FOC244" s="122"/>
      <c r="FOD244" s="116"/>
      <c r="FOE244" s="117"/>
      <c r="FOF244" s="118"/>
      <c r="FOG244" s="118"/>
      <c r="FOH244" s="118"/>
      <c r="FOI244" s="118"/>
      <c r="FOJ244" s="119"/>
      <c r="FOK244" s="120"/>
      <c r="FOL244" s="121"/>
      <c r="FOM244" s="121"/>
      <c r="FON244" s="121"/>
      <c r="FOO244" s="121"/>
      <c r="FOP244" s="121"/>
      <c r="FOQ244" s="121"/>
      <c r="FOR244" s="122"/>
      <c r="FOS244" s="116"/>
      <c r="FOT244" s="117"/>
      <c r="FOU244" s="118"/>
      <c r="FOV244" s="118"/>
      <c r="FOW244" s="118"/>
      <c r="FOX244" s="118"/>
      <c r="FOY244" s="119"/>
      <c r="FOZ244" s="120"/>
      <c r="FPA244" s="121"/>
      <c r="FPB244" s="121"/>
      <c r="FPC244" s="121"/>
      <c r="FPD244" s="121"/>
      <c r="FPE244" s="121"/>
      <c r="FPF244" s="121"/>
      <c r="FPG244" s="122"/>
      <c r="FPH244" s="116"/>
      <c r="FPI244" s="117"/>
      <c r="FPJ244" s="118"/>
      <c r="FPK244" s="118"/>
      <c r="FPL244" s="118"/>
      <c r="FPM244" s="118"/>
      <c r="FPN244" s="119"/>
      <c r="FPO244" s="120"/>
      <c r="FPP244" s="121"/>
      <c r="FPQ244" s="121"/>
      <c r="FPR244" s="121"/>
      <c r="FPS244" s="121"/>
      <c r="FPT244" s="121"/>
      <c r="FPU244" s="121"/>
      <c r="FPV244" s="122"/>
      <c r="FPW244" s="116"/>
      <c r="FPX244" s="117"/>
      <c r="FPY244" s="118"/>
      <c r="FPZ244" s="118"/>
      <c r="FQA244" s="118"/>
      <c r="FQB244" s="118"/>
      <c r="FQC244" s="119"/>
      <c r="FQD244" s="120"/>
      <c r="FQE244" s="121"/>
      <c r="FQF244" s="121"/>
      <c r="FQG244" s="121"/>
      <c r="FQH244" s="121"/>
      <c r="FQI244" s="121"/>
      <c r="FQJ244" s="121"/>
      <c r="FQK244" s="122"/>
      <c r="FQL244" s="116"/>
      <c r="FQM244" s="117"/>
      <c r="FQN244" s="118"/>
      <c r="FQO244" s="118"/>
      <c r="FQP244" s="118"/>
      <c r="FQQ244" s="118"/>
      <c r="FQR244" s="119"/>
      <c r="FQS244" s="120"/>
      <c r="FQT244" s="121"/>
      <c r="FQU244" s="121"/>
      <c r="FQV244" s="121"/>
      <c r="FQW244" s="121"/>
      <c r="FQX244" s="121"/>
      <c r="FQY244" s="121"/>
      <c r="FQZ244" s="122"/>
      <c r="FRA244" s="116"/>
      <c r="FRB244" s="117"/>
      <c r="FRC244" s="118"/>
      <c r="FRD244" s="118"/>
      <c r="FRE244" s="118"/>
      <c r="FRF244" s="118"/>
      <c r="FRG244" s="119"/>
      <c r="FRH244" s="120"/>
      <c r="FRI244" s="121"/>
      <c r="FRJ244" s="121"/>
      <c r="FRK244" s="121"/>
      <c r="FRL244" s="121"/>
      <c r="FRM244" s="121"/>
      <c r="FRN244" s="121"/>
      <c r="FRO244" s="122"/>
      <c r="FRP244" s="116"/>
      <c r="FRQ244" s="117"/>
      <c r="FRR244" s="118"/>
      <c r="FRS244" s="118"/>
      <c r="FRT244" s="118"/>
      <c r="FRU244" s="118"/>
      <c r="FRV244" s="119"/>
      <c r="FRW244" s="120"/>
      <c r="FRX244" s="121"/>
      <c r="FRY244" s="121"/>
      <c r="FRZ244" s="121"/>
      <c r="FSA244" s="121"/>
      <c r="FSB244" s="121"/>
      <c r="FSC244" s="121"/>
      <c r="FSD244" s="122"/>
      <c r="FSE244" s="116"/>
      <c r="FSF244" s="117"/>
      <c r="FSG244" s="118"/>
      <c r="FSH244" s="118"/>
      <c r="FSI244" s="118"/>
      <c r="FSJ244" s="118"/>
      <c r="FSK244" s="119"/>
      <c r="FSL244" s="120"/>
      <c r="FSM244" s="121"/>
      <c r="FSN244" s="121"/>
      <c r="FSO244" s="121"/>
      <c r="FSP244" s="121"/>
      <c r="FSQ244" s="121"/>
      <c r="FSR244" s="121"/>
      <c r="FSS244" s="122"/>
      <c r="FST244" s="116"/>
      <c r="FSU244" s="117"/>
      <c r="FSV244" s="118"/>
      <c r="FSW244" s="118"/>
      <c r="FSX244" s="118"/>
      <c r="FSY244" s="118"/>
      <c r="FSZ244" s="119"/>
      <c r="FTA244" s="120"/>
      <c r="FTB244" s="121"/>
      <c r="FTC244" s="121"/>
      <c r="FTD244" s="121"/>
      <c r="FTE244" s="121"/>
      <c r="FTF244" s="121"/>
      <c r="FTG244" s="121"/>
      <c r="FTH244" s="122"/>
      <c r="FTI244" s="116"/>
      <c r="FTJ244" s="117"/>
      <c r="FTK244" s="118"/>
      <c r="FTL244" s="118"/>
      <c r="FTM244" s="118"/>
      <c r="FTN244" s="118"/>
      <c r="FTO244" s="119"/>
      <c r="FTP244" s="120"/>
      <c r="FTQ244" s="121"/>
      <c r="FTR244" s="121"/>
      <c r="FTS244" s="121"/>
      <c r="FTT244" s="121"/>
      <c r="FTU244" s="121"/>
      <c r="FTV244" s="121"/>
      <c r="FTW244" s="122"/>
      <c r="FTX244" s="116"/>
      <c r="FTY244" s="117"/>
      <c r="FTZ244" s="118"/>
      <c r="FUA244" s="118"/>
      <c r="FUB244" s="118"/>
      <c r="FUC244" s="118"/>
      <c r="FUD244" s="119"/>
      <c r="FUE244" s="120"/>
      <c r="FUF244" s="121"/>
      <c r="FUG244" s="121"/>
      <c r="FUH244" s="121"/>
      <c r="FUI244" s="121"/>
      <c r="FUJ244" s="121"/>
      <c r="FUK244" s="121"/>
      <c r="FUL244" s="122"/>
      <c r="FUM244" s="116"/>
      <c r="FUN244" s="117"/>
      <c r="FUO244" s="118"/>
      <c r="FUP244" s="118"/>
      <c r="FUQ244" s="118"/>
      <c r="FUR244" s="118"/>
      <c r="FUS244" s="119"/>
      <c r="FUT244" s="120"/>
      <c r="FUU244" s="121"/>
      <c r="FUV244" s="121"/>
      <c r="FUW244" s="121"/>
      <c r="FUX244" s="121"/>
      <c r="FUY244" s="121"/>
      <c r="FUZ244" s="121"/>
      <c r="FVA244" s="122"/>
      <c r="FVB244" s="116"/>
      <c r="FVC244" s="117"/>
      <c r="FVD244" s="118"/>
      <c r="FVE244" s="118"/>
      <c r="FVF244" s="118"/>
      <c r="FVG244" s="118"/>
      <c r="FVH244" s="119"/>
      <c r="FVI244" s="120"/>
      <c r="FVJ244" s="121"/>
      <c r="FVK244" s="121"/>
      <c r="FVL244" s="121"/>
      <c r="FVM244" s="121"/>
      <c r="FVN244" s="121"/>
      <c r="FVO244" s="121"/>
      <c r="FVP244" s="122"/>
      <c r="FVQ244" s="116"/>
      <c r="FVR244" s="117"/>
      <c r="FVS244" s="118"/>
      <c r="FVT244" s="118"/>
      <c r="FVU244" s="118"/>
      <c r="FVV244" s="118"/>
      <c r="FVW244" s="119"/>
      <c r="FVX244" s="120"/>
      <c r="FVY244" s="121"/>
      <c r="FVZ244" s="121"/>
      <c r="FWA244" s="121"/>
      <c r="FWB244" s="121"/>
      <c r="FWC244" s="121"/>
      <c r="FWD244" s="121"/>
      <c r="FWE244" s="122"/>
      <c r="FWF244" s="116"/>
      <c r="FWG244" s="117"/>
      <c r="FWH244" s="118"/>
      <c r="FWI244" s="118"/>
      <c r="FWJ244" s="118"/>
      <c r="FWK244" s="118"/>
      <c r="FWL244" s="119"/>
      <c r="FWM244" s="120"/>
      <c r="FWN244" s="121"/>
      <c r="FWO244" s="121"/>
      <c r="FWP244" s="121"/>
      <c r="FWQ244" s="121"/>
      <c r="FWR244" s="121"/>
      <c r="FWS244" s="121"/>
      <c r="FWT244" s="122"/>
      <c r="FWU244" s="116"/>
      <c r="FWV244" s="117"/>
      <c r="FWW244" s="118"/>
      <c r="FWX244" s="118"/>
      <c r="FWY244" s="118"/>
      <c r="FWZ244" s="118"/>
      <c r="FXA244" s="119"/>
      <c r="FXB244" s="120"/>
      <c r="FXC244" s="121"/>
      <c r="FXD244" s="121"/>
      <c r="FXE244" s="121"/>
      <c r="FXF244" s="121"/>
      <c r="FXG244" s="121"/>
      <c r="FXH244" s="121"/>
      <c r="FXI244" s="122"/>
      <c r="FXJ244" s="116"/>
      <c r="FXK244" s="117"/>
      <c r="FXL244" s="118"/>
      <c r="FXM244" s="118"/>
      <c r="FXN244" s="118"/>
      <c r="FXO244" s="118"/>
      <c r="FXP244" s="119"/>
      <c r="FXQ244" s="120"/>
      <c r="FXR244" s="121"/>
      <c r="FXS244" s="121"/>
      <c r="FXT244" s="121"/>
      <c r="FXU244" s="121"/>
      <c r="FXV244" s="121"/>
      <c r="FXW244" s="121"/>
      <c r="FXX244" s="122"/>
      <c r="FXY244" s="116"/>
      <c r="FXZ244" s="117"/>
      <c r="FYA244" s="118"/>
      <c r="FYB244" s="118"/>
      <c r="FYC244" s="118"/>
      <c r="FYD244" s="118"/>
      <c r="FYE244" s="119"/>
      <c r="FYF244" s="120"/>
      <c r="FYG244" s="121"/>
      <c r="FYH244" s="121"/>
      <c r="FYI244" s="121"/>
      <c r="FYJ244" s="121"/>
      <c r="FYK244" s="121"/>
      <c r="FYL244" s="121"/>
      <c r="FYM244" s="122"/>
      <c r="FYN244" s="116"/>
      <c r="FYO244" s="117"/>
      <c r="FYP244" s="118"/>
      <c r="FYQ244" s="118"/>
      <c r="FYR244" s="118"/>
      <c r="FYS244" s="118"/>
      <c r="FYT244" s="119"/>
      <c r="FYU244" s="120"/>
      <c r="FYV244" s="121"/>
      <c r="FYW244" s="121"/>
      <c r="FYX244" s="121"/>
      <c r="FYY244" s="121"/>
      <c r="FYZ244" s="121"/>
      <c r="FZA244" s="121"/>
      <c r="FZB244" s="122"/>
      <c r="FZC244" s="116"/>
      <c r="FZD244" s="117"/>
      <c r="FZE244" s="118"/>
      <c r="FZF244" s="118"/>
      <c r="FZG244" s="118"/>
      <c r="FZH244" s="118"/>
      <c r="FZI244" s="119"/>
      <c r="FZJ244" s="120"/>
      <c r="FZK244" s="121"/>
      <c r="FZL244" s="121"/>
      <c r="FZM244" s="121"/>
      <c r="FZN244" s="121"/>
      <c r="FZO244" s="121"/>
      <c r="FZP244" s="121"/>
      <c r="FZQ244" s="122"/>
      <c r="FZR244" s="116"/>
      <c r="FZS244" s="117"/>
      <c r="FZT244" s="118"/>
      <c r="FZU244" s="118"/>
      <c r="FZV244" s="118"/>
      <c r="FZW244" s="118"/>
      <c r="FZX244" s="119"/>
      <c r="FZY244" s="120"/>
      <c r="FZZ244" s="121"/>
      <c r="GAA244" s="121"/>
      <c r="GAB244" s="121"/>
      <c r="GAC244" s="121"/>
      <c r="GAD244" s="121"/>
      <c r="GAE244" s="121"/>
      <c r="GAF244" s="122"/>
      <c r="GAG244" s="116"/>
      <c r="GAH244" s="117"/>
      <c r="GAI244" s="118"/>
      <c r="GAJ244" s="118"/>
      <c r="GAK244" s="118"/>
      <c r="GAL244" s="118"/>
      <c r="GAM244" s="119"/>
      <c r="GAN244" s="120"/>
      <c r="GAO244" s="121"/>
      <c r="GAP244" s="121"/>
      <c r="GAQ244" s="121"/>
      <c r="GAR244" s="121"/>
      <c r="GAS244" s="121"/>
      <c r="GAT244" s="121"/>
      <c r="GAU244" s="122"/>
      <c r="GAV244" s="116"/>
      <c r="GAW244" s="117"/>
      <c r="GAX244" s="118"/>
      <c r="GAY244" s="118"/>
      <c r="GAZ244" s="118"/>
      <c r="GBA244" s="118"/>
      <c r="GBB244" s="119"/>
      <c r="GBC244" s="120"/>
      <c r="GBD244" s="121"/>
      <c r="GBE244" s="121"/>
      <c r="GBF244" s="121"/>
      <c r="GBG244" s="121"/>
      <c r="GBH244" s="121"/>
      <c r="GBI244" s="121"/>
      <c r="GBJ244" s="122"/>
      <c r="GBK244" s="116"/>
      <c r="GBL244" s="117"/>
      <c r="GBM244" s="118"/>
      <c r="GBN244" s="118"/>
      <c r="GBO244" s="118"/>
      <c r="GBP244" s="118"/>
      <c r="GBQ244" s="119"/>
      <c r="GBR244" s="120"/>
      <c r="GBS244" s="121"/>
      <c r="GBT244" s="121"/>
      <c r="GBU244" s="121"/>
      <c r="GBV244" s="121"/>
      <c r="GBW244" s="121"/>
      <c r="GBX244" s="121"/>
      <c r="GBY244" s="122"/>
      <c r="GBZ244" s="116"/>
      <c r="GCA244" s="117"/>
      <c r="GCB244" s="118"/>
      <c r="GCC244" s="118"/>
      <c r="GCD244" s="118"/>
      <c r="GCE244" s="118"/>
      <c r="GCF244" s="119"/>
      <c r="GCG244" s="120"/>
      <c r="GCH244" s="121"/>
      <c r="GCI244" s="121"/>
      <c r="GCJ244" s="121"/>
      <c r="GCK244" s="121"/>
      <c r="GCL244" s="121"/>
      <c r="GCM244" s="121"/>
      <c r="GCN244" s="122"/>
      <c r="GCO244" s="116"/>
      <c r="GCP244" s="117"/>
      <c r="GCQ244" s="118"/>
      <c r="GCR244" s="118"/>
      <c r="GCS244" s="118"/>
      <c r="GCT244" s="118"/>
      <c r="GCU244" s="119"/>
      <c r="GCV244" s="120"/>
      <c r="GCW244" s="121"/>
      <c r="GCX244" s="121"/>
      <c r="GCY244" s="121"/>
      <c r="GCZ244" s="121"/>
      <c r="GDA244" s="121"/>
      <c r="GDB244" s="121"/>
      <c r="GDC244" s="122"/>
      <c r="GDD244" s="116"/>
      <c r="GDE244" s="117"/>
      <c r="GDF244" s="118"/>
      <c r="GDG244" s="118"/>
      <c r="GDH244" s="118"/>
      <c r="GDI244" s="118"/>
      <c r="GDJ244" s="119"/>
      <c r="GDK244" s="120"/>
      <c r="GDL244" s="121"/>
      <c r="GDM244" s="121"/>
      <c r="GDN244" s="121"/>
      <c r="GDO244" s="121"/>
      <c r="GDP244" s="121"/>
      <c r="GDQ244" s="121"/>
      <c r="GDR244" s="122"/>
      <c r="GDS244" s="116"/>
      <c r="GDT244" s="117"/>
      <c r="GDU244" s="118"/>
      <c r="GDV244" s="118"/>
      <c r="GDW244" s="118"/>
      <c r="GDX244" s="118"/>
      <c r="GDY244" s="119"/>
      <c r="GDZ244" s="120"/>
      <c r="GEA244" s="121"/>
      <c r="GEB244" s="121"/>
      <c r="GEC244" s="121"/>
      <c r="GED244" s="121"/>
      <c r="GEE244" s="121"/>
      <c r="GEF244" s="121"/>
      <c r="GEG244" s="122"/>
      <c r="GEH244" s="116"/>
      <c r="GEI244" s="117"/>
      <c r="GEJ244" s="118"/>
      <c r="GEK244" s="118"/>
      <c r="GEL244" s="118"/>
      <c r="GEM244" s="118"/>
      <c r="GEN244" s="119"/>
      <c r="GEO244" s="120"/>
      <c r="GEP244" s="121"/>
      <c r="GEQ244" s="121"/>
      <c r="GER244" s="121"/>
      <c r="GES244" s="121"/>
      <c r="GET244" s="121"/>
      <c r="GEU244" s="121"/>
      <c r="GEV244" s="122"/>
      <c r="GEW244" s="116"/>
      <c r="GEX244" s="117"/>
      <c r="GEY244" s="118"/>
      <c r="GEZ244" s="118"/>
      <c r="GFA244" s="118"/>
      <c r="GFB244" s="118"/>
      <c r="GFC244" s="119"/>
      <c r="GFD244" s="120"/>
      <c r="GFE244" s="121"/>
      <c r="GFF244" s="121"/>
      <c r="GFG244" s="121"/>
      <c r="GFH244" s="121"/>
      <c r="GFI244" s="121"/>
      <c r="GFJ244" s="121"/>
      <c r="GFK244" s="122"/>
      <c r="GFL244" s="116"/>
      <c r="GFM244" s="117"/>
      <c r="GFN244" s="118"/>
      <c r="GFO244" s="118"/>
      <c r="GFP244" s="118"/>
      <c r="GFQ244" s="118"/>
      <c r="GFR244" s="119"/>
      <c r="GFS244" s="120"/>
      <c r="GFT244" s="121"/>
      <c r="GFU244" s="121"/>
      <c r="GFV244" s="121"/>
      <c r="GFW244" s="121"/>
      <c r="GFX244" s="121"/>
      <c r="GFY244" s="121"/>
      <c r="GFZ244" s="122"/>
      <c r="GGA244" s="116"/>
      <c r="GGB244" s="117"/>
      <c r="GGC244" s="118"/>
      <c r="GGD244" s="118"/>
      <c r="GGE244" s="118"/>
      <c r="GGF244" s="118"/>
      <c r="GGG244" s="119"/>
      <c r="GGH244" s="120"/>
      <c r="GGI244" s="121"/>
      <c r="GGJ244" s="121"/>
      <c r="GGK244" s="121"/>
      <c r="GGL244" s="121"/>
      <c r="GGM244" s="121"/>
      <c r="GGN244" s="121"/>
      <c r="GGO244" s="122"/>
      <c r="GGP244" s="116"/>
      <c r="GGQ244" s="117"/>
      <c r="GGR244" s="118"/>
      <c r="GGS244" s="118"/>
      <c r="GGT244" s="118"/>
      <c r="GGU244" s="118"/>
      <c r="GGV244" s="119"/>
      <c r="GGW244" s="120"/>
      <c r="GGX244" s="121"/>
      <c r="GGY244" s="121"/>
      <c r="GGZ244" s="121"/>
      <c r="GHA244" s="121"/>
      <c r="GHB244" s="121"/>
      <c r="GHC244" s="121"/>
      <c r="GHD244" s="122"/>
      <c r="GHE244" s="116"/>
      <c r="GHF244" s="117"/>
      <c r="GHG244" s="118"/>
      <c r="GHH244" s="118"/>
      <c r="GHI244" s="118"/>
      <c r="GHJ244" s="118"/>
      <c r="GHK244" s="119"/>
      <c r="GHL244" s="120"/>
      <c r="GHM244" s="121"/>
      <c r="GHN244" s="121"/>
      <c r="GHO244" s="121"/>
      <c r="GHP244" s="121"/>
      <c r="GHQ244" s="121"/>
      <c r="GHR244" s="121"/>
      <c r="GHS244" s="122"/>
      <c r="GHT244" s="116"/>
      <c r="GHU244" s="117"/>
      <c r="GHV244" s="118"/>
      <c r="GHW244" s="118"/>
      <c r="GHX244" s="118"/>
      <c r="GHY244" s="118"/>
      <c r="GHZ244" s="119"/>
      <c r="GIA244" s="120"/>
      <c r="GIB244" s="121"/>
      <c r="GIC244" s="121"/>
      <c r="GID244" s="121"/>
      <c r="GIE244" s="121"/>
      <c r="GIF244" s="121"/>
      <c r="GIG244" s="121"/>
      <c r="GIH244" s="122"/>
      <c r="GII244" s="116"/>
      <c r="GIJ244" s="117"/>
      <c r="GIK244" s="118"/>
      <c r="GIL244" s="118"/>
      <c r="GIM244" s="118"/>
      <c r="GIN244" s="118"/>
      <c r="GIO244" s="119"/>
      <c r="GIP244" s="120"/>
      <c r="GIQ244" s="121"/>
      <c r="GIR244" s="121"/>
      <c r="GIS244" s="121"/>
      <c r="GIT244" s="121"/>
      <c r="GIU244" s="121"/>
      <c r="GIV244" s="121"/>
      <c r="GIW244" s="122"/>
      <c r="GIX244" s="116"/>
      <c r="GIY244" s="117"/>
      <c r="GIZ244" s="118"/>
      <c r="GJA244" s="118"/>
      <c r="GJB244" s="118"/>
      <c r="GJC244" s="118"/>
      <c r="GJD244" s="119"/>
      <c r="GJE244" s="120"/>
      <c r="GJF244" s="121"/>
      <c r="GJG244" s="121"/>
      <c r="GJH244" s="121"/>
      <c r="GJI244" s="121"/>
      <c r="GJJ244" s="121"/>
      <c r="GJK244" s="121"/>
      <c r="GJL244" s="122"/>
      <c r="GJM244" s="116"/>
      <c r="GJN244" s="117"/>
      <c r="GJO244" s="118"/>
      <c r="GJP244" s="118"/>
      <c r="GJQ244" s="118"/>
      <c r="GJR244" s="118"/>
      <c r="GJS244" s="119"/>
      <c r="GJT244" s="120"/>
      <c r="GJU244" s="121"/>
      <c r="GJV244" s="121"/>
      <c r="GJW244" s="121"/>
      <c r="GJX244" s="121"/>
      <c r="GJY244" s="121"/>
      <c r="GJZ244" s="121"/>
      <c r="GKA244" s="122"/>
      <c r="GKB244" s="116"/>
      <c r="GKC244" s="117"/>
      <c r="GKD244" s="118"/>
      <c r="GKE244" s="118"/>
      <c r="GKF244" s="118"/>
      <c r="GKG244" s="118"/>
      <c r="GKH244" s="119"/>
      <c r="GKI244" s="120"/>
      <c r="GKJ244" s="121"/>
      <c r="GKK244" s="121"/>
      <c r="GKL244" s="121"/>
      <c r="GKM244" s="121"/>
      <c r="GKN244" s="121"/>
      <c r="GKO244" s="121"/>
      <c r="GKP244" s="122"/>
      <c r="GKQ244" s="116"/>
      <c r="GKR244" s="117"/>
      <c r="GKS244" s="118"/>
      <c r="GKT244" s="118"/>
      <c r="GKU244" s="118"/>
      <c r="GKV244" s="118"/>
      <c r="GKW244" s="119"/>
      <c r="GKX244" s="120"/>
      <c r="GKY244" s="121"/>
      <c r="GKZ244" s="121"/>
      <c r="GLA244" s="121"/>
      <c r="GLB244" s="121"/>
      <c r="GLC244" s="121"/>
      <c r="GLD244" s="121"/>
      <c r="GLE244" s="122"/>
      <c r="GLF244" s="116"/>
      <c r="GLG244" s="117"/>
      <c r="GLH244" s="118"/>
      <c r="GLI244" s="118"/>
      <c r="GLJ244" s="118"/>
      <c r="GLK244" s="118"/>
      <c r="GLL244" s="119"/>
      <c r="GLM244" s="120"/>
      <c r="GLN244" s="121"/>
      <c r="GLO244" s="121"/>
      <c r="GLP244" s="121"/>
      <c r="GLQ244" s="121"/>
      <c r="GLR244" s="121"/>
      <c r="GLS244" s="121"/>
      <c r="GLT244" s="122"/>
      <c r="GLU244" s="116"/>
      <c r="GLV244" s="117"/>
      <c r="GLW244" s="118"/>
      <c r="GLX244" s="118"/>
      <c r="GLY244" s="118"/>
      <c r="GLZ244" s="118"/>
      <c r="GMA244" s="119"/>
      <c r="GMB244" s="120"/>
      <c r="GMC244" s="121"/>
      <c r="GMD244" s="121"/>
      <c r="GME244" s="121"/>
      <c r="GMF244" s="121"/>
      <c r="GMG244" s="121"/>
      <c r="GMH244" s="121"/>
      <c r="GMI244" s="122"/>
      <c r="GMJ244" s="116"/>
      <c r="GMK244" s="117"/>
      <c r="GML244" s="118"/>
      <c r="GMM244" s="118"/>
      <c r="GMN244" s="118"/>
      <c r="GMO244" s="118"/>
      <c r="GMP244" s="119"/>
      <c r="GMQ244" s="120"/>
      <c r="GMR244" s="121"/>
      <c r="GMS244" s="121"/>
      <c r="GMT244" s="121"/>
      <c r="GMU244" s="121"/>
      <c r="GMV244" s="121"/>
      <c r="GMW244" s="121"/>
      <c r="GMX244" s="122"/>
      <c r="GMY244" s="116"/>
      <c r="GMZ244" s="117"/>
      <c r="GNA244" s="118"/>
      <c r="GNB244" s="118"/>
      <c r="GNC244" s="118"/>
      <c r="GND244" s="118"/>
      <c r="GNE244" s="119"/>
      <c r="GNF244" s="120"/>
      <c r="GNG244" s="121"/>
      <c r="GNH244" s="121"/>
      <c r="GNI244" s="121"/>
      <c r="GNJ244" s="121"/>
      <c r="GNK244" s="121"/>
      <c r="GNL244" s="121"/>
      <c r="GNM244" s="122"/>
      <c r="GNN244" s="116"/>
      <c r="GNO244" s="117"/>
      <c r="GNP244" s="118"/>
      <c r="GNQ244" s="118"/>
      <c r="GNR244" s="118"/>
      <c r="GNS244" s="118"/>
      <c r="GNT244" s="119"/>
      <c r="GNU244" s="120"/>
      <c r="GNV244" s="121"/>
      <c r="GNW244" s="121"/>
      <c r="GNX244" s="121"/>
      <c r="GNY244" s="121"/>
      <c r="GNZ244" s="121"/>
      <c r="GOA244" s="121"/>
      <c r="GOB244" s="122"/>
      <c r="GOC244" s="116"/>
      <c r="GOD244" s="117"/>
      <c r="GOE244" s="118"/>
      <c r="GOF244" s="118"/>
      <c r="GOG244" s="118"/>
      <c r="GOH244" s="118"/>
      <c r="GOI244" s="119"/>
      <c r="GOJ244" s="120"/>
      <c r="GOK244" s="121"/>
      <c r="GOL244" s="121"/>
      <c r="GOM244" s="121"/>
      <c r="GON244" s="121"/>
      <c r="GOO244" s="121"/>
      <c r="GOP244" s="121"/>
      <c r="GOQ244" s="122"/>
      <c r="GOR244" s="116"/>
      <c r="GOS244" s="117"/>
      <c r="GOT244" s="118"/>
      <c r="GOU244" s="118"/>
      <c r="GOV244" s="118"/>
      <c r="GOW244" s="118"/>
      <c r="GOX244" s="119"/>
      <c r="GOY244" s="120"/>
      <c r="GOZ244" s="121"/>
      <c r="GPA244" s="121"/>
      <c r="GPB244" s="121"/>
      <c r="GPC244" s="121"/>
      <c r="GPD244" s="121"/>
      <c r="GPE244" s="121"/>
      <c r="GPF244" s="122"/>
      <c r="GPG244" s="116"/>
      <c r="GPH244" s="117"/>
      <c r="GPI244" s="118"/>
      <c r="GPJ244" s="118"/>
      <c r="GPK244" s="118"/>
      <c r="GPL244" s="118"/>
      <c r="GPM244" s="119"/>
      <c r="GPN244" s="120"/>
      <c r="GPO244" s="121"/>
      <c r="GPP244" s="121"/>
      <c r="GPQ244" s="121"/>
      <c r="GPR244" s="121"/>
      <c r="GPS244" s="121"/>
      <c r="GPT244" s="121"/>
      <c r="GPU244" s="122"/>
      <c r="GPV244" s="116"/>
      <c r="GPW244" s="117"/>
      <c r="GPX244" s="118"/>
      <c r="GPY244" s="118"/>
      <c r="GPZ244" s="118"/>
      <c r="GQA244" s="118"/>
      <c r="GQB244" s="119"/>
      <c r="GQC244" s="120"/>
      <c r="GQD244" s="121"/>
      <c r="GQE244" s="121"/>
      <c r="GQF244" s="121"/>
      <c r="GQG244" s="121"/>
      <c r="GQH244" s="121"/>
      <c r="GQI244" s="121"/>
      <c r="GQJ244" s="122"/>
      <c r="GQK244" s="116"/>
      <c r="GQL244" s="117"/>
      <c r="GQM244" s="118"/>
      <c r="GQN244" s="118"/>
      <c r="GQO244" s="118"/>
      <c r="GQP244" s="118"/>
      <c r="GQQ244" s="119"/>
      <c r="GQR244" s="120"/>
      <c r="GQS244" s="121"/>
      <c r="GQT244" s="121"/>
      <c r="GQU244" s="121"/>
      <c r="GQV244" s="121"/>
      <c r="GQW244" s="121"/>
      <c r="GQX244" s="121"/>
      <c r="GQY244" s="122"/>
      <c r="GQZ244" s="116"/>
      <c r="GRA244" s="117"/>
      <c r="GRB244" s="118"/>
      <c r="GRC244" s="118"/>
      <c r="GRD244" s="118"/>
      <c r="GRE244" s="118"/>
      <c r="GRF244" s="119"/>
      <c r="GRG244" s="120"/>
      <c r="GRH244" s="121"/>
      <c r="GRI244" s="121"/>
      <c r="GRJ244" s="121"/>
      <c r="GRK244" s="121"/>
      <c r="GRL244" s="121"/>
      <c r="GRM244" s="121"/>
      <c r="GRN244" s="122"/>
      <c r="GRO244" s="116"/>
      <c r="GRP244" s="117"/>
      <c r="GRQ244" s="118"/>
      <c r="GRR244" s="118"/>
      <c r="GRS244" s="118"/>
      <c r="GRT244" s="118"/>
      <c r="GRU244" s="119"/>
      <c r="GRV244" s="120"/>
      <c r="GRW244" s="121"/>
      <c r="GRX244" s="121"/>
      <c r="GRY244" s="121"/>
      <c r="GRZ244" s="121"/>
      <c r="GSA244" s="121"/>
      <c r="GSB244" s="121"/>
      <c r="GSC244" s="122"/>
      <c r="GSD244" s="116"/>
      <c r="GSE244" s="117"/>
      <c r="GSF244" s="118"/>
      <c r="GSG244" s="118"/>
      <c r="GSH244" s="118"/>
      <c r="GSI244" s="118"/>
      <c r="GSJ244" s="119"/>
      <c r="GSK244" s="120"/>
      <c r="GSL244" s="121"/>
      <c r="GSM244" s="121"/>
      <c r="GSN244" s="121"/>
      <c r="GSO244" s="121"/>
      <c r="GSP244" s="121"/>
      <c r="GSQ244" s="121"/>
      <c r="GSR244" s="122"/>
      <c r="GSS244" s="116"/>
      <c r="GST244" s="117"/>
      <c r="GSU244" s="118"/>
      <c r="GSV244" s="118"/>
      <c r="GSW244" s="118"/>
      <c r="GSX244" s="118"/>
      <c r="GSY244" s="119"/>
      <c r="GSZ244" s="120"/>
      <c r="GTA244" s="121"/>
      <c r="GTB244" s="121"/>
      <c r="GTC244" s="121"/>
      <c r="GTD244" s="121"/>
      <c r="GTE244" s="121"/>
      <c r="GTF244" s="121"/>
      <c r="GTG244" s="122"/>
      <c r="GTH244" s="116"/>
      <c r="GTI244" s="117"/>
      <c r="GTJ244" s="118"/>
      <c r="GTK244" s="118"/>
      <c r="GTL244" s="118"/>
      <c r="GTM244" s="118"/>
      <c r="GTN244" s="119"/>
      <c r="GTO244" s="120"/>
      <c r="GTP244" s="121"/>
      <c r="GTQ244" s="121"/>
      <c r="GTR244" s="121"/>
      <c r="GTS244" s="121"/>
      <c r="GTT244" s="121"/>
      <c r="GTU244" s="121"/>
      <c r="GTV244" s="122"/>
      <c r="GTW244" s="116"/>
      <c r="GTX244" s="117"/>
      <c r="GTY244" s="118"/>
      <c r="GTZ244" s="118"/>
      <c r="GUA244" s="118"/>
      <c r="GUB244" s="118"/>
      <c r="GUC244" s="119"/>
      <c r="GUD244" s="120"/>
      <c r="GUE244" s="121"/>
      <c r="GUF244" s="121"/>
      <c r="GUG244" s="121"/>
      <c r="GUH244" s="121"/>
      <c r="GUI244" s="121"/>
      <c r="GUJ244" s="121"/>
      <c r="GUK244" s="122"/>
      <c r="GUL244" s="116"/>
      <c r="GUM244" s="117"/>
      <c r="GUN244" s="118"/>
      <c r="GUO244" s="118"/>
      <c r="GUP244" s="118"/>
      <c r="GUQ244" s="118"/>
      <c r="GUR244" s="119"/>
      <c r="GUS244" s="120"/>
      <c r="GUT244" s="121"/>
      <c r="GUU244" s="121"/>
      <c r="GUV244" s="121"/>
      <c r="GUW244" s="121"/>
      <c r="GUX244" s="121"/>
      <c r="GUY244" s="121"/>
      <c r="GUZ244" s="122"/>
      <c r="GVA244" s="116"/>
      <c r="GVB244" s="117"/>
      <c r="GVC244" s="118"/>
      <c r="GVD244" s="118"/>
      <c r="GVE244" s="118"/>
      <c r="GVF244" s="118"/>
      <c r="GVG244" s="119"/>
      <c r="GVH244" s="120"/>
      <c r="GVI244" s="121"/>
      <c r="GVJ244" s="121"/>
      <c r="GVK244" s="121"/>
      <c r="GVL244" s="121"/>
      <c r="GVM244" s="121"/>
      <c r="GVN244" s="121"/>
      <c r="GVO244" s="122"/>
      <c r="GVP244" s="116"/>
      <c r="GVQ244" s="117"/>
      <c r="GVR244" s="118"/>
      <c r="GVS244" s="118"/>
      <c r="GVT244" s="118"/>
      <c r="GVU244" s="118"/>
      <c r="GVV244" s="119"/>
      <c r="GVW244" s="120"/>
      <c r="GVX244" s="121"/>
      <c r="GVY244" s="121"/>
      <c r="GVZ244" s="121"/>
      <c r="GWA244" s="121"/>
      <c r="GWB244" s="121"/>
      <c r="GWC244" s="121"/>
      <c r="GWD244" s="122"/>
      <c r="GWE244" s="116"/>
      <c r="GWF244" s="117"/>
      <c r="GWG244" s="118"/>
      <c r="GWH244" s="118"/>
      <c r="GWI244" s="118"/>
      <c r="GWJ244" s="118"/>
      <c r="GWK244" s="119"/>
      <c r="GWL244" s="120"/>
      <c r="GWM244" s="121"/>
      <c r="GWN244" s="121"/>
      <c r="GWO244" s="121"/>
      <c r="GWP244" s="121"/>
      <c r="GWQ244" s="121"/>
      <c r="GWR244" s="121"/>
      <c r="GWS244" s="122"/>
      <c r="GWT244" s="116"/>
      <c r="GWU244" s="117"/>
      <c r="GWV244" s="118"/>
      <c r="GWW244" s="118"/>
      <c r="GWX244" s="118"/>
      <c r="GWY244" s="118"/>
      <c r="GWZ244" s="119"/>
      <c r="GXA244" s="120"/>
      <c r="GXB244" s="121"/>
      <c r="GXC244" s="121"/>
      <c r="GXD244" s="121"/>
      <c r="GXE244" s="121"/>
      <c r="GXF244" s="121"/>
      <c r="GXG244" s="121"/>
      <c r="GXH244" s="122"/>
      <c r="GXI244" s="116"/>
      <c r="GXJ244" s="117"/>
      <c r="GXK244" s="118"/>
      <c r="GXL244" s="118"/>
      <c r="GXM244" s="118"/>
      <c r="GXN244" s="118"/>
      <c r="GXO244" s="119"/>
      <c r="GXP244" s="120"/>
      <c r="GXQ244" s="121"/>
      <c r="GXR244" s="121"/>
      <c r="GXS244" s="121"/>
      <c r="GXT244" s="121"/>
      <c r="GXU244" s="121"/>
      <c r="GXV244" s="121"/>
      <c r="GXW244" s="122"/>
      <c r="GXX244" s="116"/>
      <c r="GXY244" s="117"/>
      <c r="GXZ244" s="118"/>
      <c r="GYA244" s="118"/>
      <c r="GYB244" s="118"/>
      <c r="GYC244" s="118"/>
      <c r="GYD244" s="119"/>
      <c r="GYE244" s="120"/>
      <c r="GYF244" s="121"/>
      <c r="GYG244" s="121"/>
      <c r="GYH244" s="121"/>
      <c r="GYI244" s="121"/>
      <c r="GYJ244" s="121"/>
      <c r="GYK244" s="121"/>
      <c r="GYL244" s="122"/>
      <c r="GYM244" s="116"/>
      <c r="GYN244" s="117"/>
      <c r="GYO244" s="118"/>
      <c r="GYP244" s="118"/>
      <c r="GYQ244" s="118"/>
      <c r="GYR244" s="118"/>
      <c r="GYS244" s="119"/>
      <c r="GYT244" s="120"/>
      <c r="GYU244" s="121"/>
      <c r="GYV244" s="121"/>
      <c r="GYW244" s="121"/>
      <c r="GYX244" s="121"/>
      <c r="GYY244" s="121"/>
      <c r="GYZ244" s="121"/>
      <c r="GZA244" s="122"/>
      <c r="GZB244" s="116"/>
      <c r="GZC244" s="117"/>
      <c r="GZD244" s="118"/>
      <c r="GZE244" s="118"/>
      <c r="GZF244" s="118"/>
      <c r="GZG244" s="118"/>
      <c r="GZH244" s="119"/>
      <c r="GZI244" s="120"/>
      <c r="GZJ244" s="121"/>
      <c r="GZK244" s="121"/>
      <c r="GZL244" s="121"/>
      <c r="GZM244" s="121"/>
      <c r="GZN244" s="121"/>
      <c r="GZO244" s="121"/>
      <c r="GZP244" s="122"/>
      <c r="GZQ244" s="116"/>
      <c r="GZR244" s="117"/>
      <c r="GZS244" s="118"/>
      <c r="GZT244" s="118"/>
      <c r="GZU244" s="118"/>
      <c r="GZV244" s="118"/>
      <c r="GZW244" s="119"/>
      <c r="GZX244" s="120"/>
      <c r="GZY244" s="121"/>
      <c r="GZZ244" s="121"/>
      <c r="HAA244" s="121"/>
      <c r="HAB244" s="121"/>
      <c r="HAC244" s="121"/>
      <c r="HAD244" s="121"/>
      <c r="HAE244" s="122"/>
      <c r="HAF244" s="116"/>
      <c r="HAG244" s="117"/>
      <c r="HAH244" s="118"/>
      <c r="HAI244" s="118"/>
      <c r="HAJ244" s="118"/>
      <c r="HAK244" s="118"/>
      <c r="HAL244" s="119"/>
      <c r="HAM244" s="120"/>
      <c r="HAN244" s="121"/>
      <c r="HAO244" s="121"/>
      <c r="HAP244" s="121"/>
      <c r="HAQ244" s="121"/>
      <c r="HAR244" s="121"/>
      <c r="HAS244" s="121"/>
      <c r="HAT244" s="122"/>
      <c r="HAU244" s="116"/>
      <c r="HAV244" s="117"/>
      <c r="HAW244" s="118"/>
      <c r="HAX244" s="118"/>
      <c r="HAY244" s="118"/>
      <c r="HAZ244" s="118"/>
      <c r="HBA244" s="119"/>
      <c r="HBB244" s="120"/>
      <c r="HBC244" s="121"/>
      <c r="HBD244" s="121"/>
      <c r="HBE244" s="121"/>
      <c r="HBF244" s="121"/>
      <c r="HBG244" s="121"/>
      <c r="HBH244" s="121"/>
      <c r="HBI244" s="122"/>
      <c r="HBJ244" s="116"/>
      <c r="HBK244" s="117"/>
      <c r="HBL244" s="118"/>
      <c r="HBM244" s="118"/>
      <c r="HBN244" s="118"/>
      <c r="HBO244" s="118"/>
      <c r="HBP244" s="119"/>
      <c r="HBQ244" s="120"/>
      <c r="HBR244" s="121"/>
      <c r="HBS244" s="121"/>
      <c r="HBT244" s="121"/>
      <c r="HBU244" s="121"/>
      <c r="HBV244" s="121"/>
      <c r="HBW244" s="121"/>
      <c r="HBX244" s="122"/>
      <c r="HBY244" s="116"/>
      <c r="HBZ244" s="117"/>
      <c r="HCA244" s="118"/>
      <c r="HCB244" s="118"/>
      <c r="HCC244" s="118"/>
      <c r="HCD244" s="118"/>
      <c r="HCE244" s="119"/>
      <c r="HCF244" s="120"/>
      <c r="HCG244" s="121"/>
      <c r="HCH244" s="121"/>
      <c r="HCI244" s="121"/>
      <c r="HCJ244" s="121"/>
      <c r="HCK244" s="121"/>
      <c r="HCL244" s="121"/>
      <c r="HCM244" s="122"/>
      <c r="HCN244" s="116"/>
      <c r="HCO244" s="117"/>
      <c r="HCP244" s="118"/>
      <c r="HCQ244" s="118"/>
      <c r="HCR244" s="118"/>
      <c r="HCS244" s="118"/>
      <c r="HCT244" s="119"/>
      <c r="HCU244" s="120"/>
      <c r="HCV244" s="121"/>
      <c r="HCW244" s="121"/>
      <c r="HCX244" s="121"/>
      <c r="HCY244" s="121"/>
      <c r="HCZ244" s="121"/>
      <c r="HDA244" s="121"/>
      <c r="HDB244" s="122"/>
      <c r="HDC244" s="116"/>
      <c r="HDD244" s="117"/>
      <c r="HDE244" s="118"/>
      <c r="HDF244" s="118"/>
      <c r="HDG244" s="118"/>
      <c r="HDH244" s="118"/>
      <c r="HDI244" s="119"/>
      <c r="HDJ244" s="120"/>
      <c r="HDK244" s="121"/>
      <c r="HDL244" s="121"/>
      <c r="HDM244" s="121"/>
      <c r="HDN244" s="121"/>
      <c r="HDO244" s="121"/>
      <c r="HDP244" s="121"/>
      <c r="HDQ244" s="122"/>
      <c r="HDR244" s="116"/>
      <c r="HDS244" s="117"/>
      <c r="HDT244" s="118"/>
      <c r="HDU244" s="118"/>
      <c r="HDV244" s="118"/>
      <c r="HDW244" s="118"/>
      <c r="HDX244" s="119"/>
      <c r="HDY244" s="120"/>
      <c r="HDZ244" s="121"/>
      <c r="HEA244" s="121"/>
      <c r="HEB244" s="121"/>
      <c r="HEC244" s="121"/>
      <c r="HED244" s="121"/>
      <c r="HEE244" s="121"/>
      <c r="HEF244" s="122"/>
      <c r="HEG244" s="116"/>
      <c r="HEH244" s="117"/>
      <c r="HEI244" s="118"/>
      <c r="HEJ244" s="118"/>
      <c r="HEK244" s="118"/>
      <c r="HEL244" s="118"/>
      <c r="HEM244" s="119"/>
      <c r="HEN244" s="120"/>
      <c r="HEO244" s="121"/>
      <c r="HEP244" s="121"/>
      <c r="HEQ244" s="121"/>
      <c r="HER244" s="121"/>
      <c r="HES244" s="121"/>
      <c r="HET244" s="121"/>
      <c r="HEU244" s="122"/>
      <c r="HEV244" s="116"/>
      <c r="HEW244" s="117"/>
      <c r="HEX244" s="118"/>
      <c r="HEY244" s="118"/>
      <c r="HEZ244" s="118"/>
      <c r="HFA244" s="118"/>
      <c r="HFB244" s="119"/>
      <c r="HFC244" s="120"/>
      <c r="HFD244" s="121"/>
      <c r="HFE244" s="121"/>
      <c r="HFF244" s="121"/>
      <c r="HFG244" s="121"/>
      <c r="HFH244" s="121"/>
      <c r="HFI244" s="121"/>
      <c r="HFJ244" s="122"/>
      <c r="HFK244" s="116"/>
      <c r="HFL244" s="117"/>
      <c r="HFM244" s="118"/>
      <c r="HFN244" s="118"/>
      <c r="HFO244" s="118"/>
      <c r="HFP244" s="118"/>
      <c r="HFQ244" s="119"/>
      <c r="HFR244" s="120"/>
      <c r="HFS244" s="121"/>
      <c r="HFT244" s="121"/>
      <c r="HFU244" s="121"/>
      <c r="HFV244" s="121"/>
      <c r="HFW244" s="121"/>
      <c r="HFX244" s="121"/>
      <c r="HFY244" s="122"/>
      <c r="HFZ244" s="116"/>
      <c r="HGA244" s="117"/>
      <c r="HGB244" s="118"/>
      <c r="HGC244" s="118"/>
      <c r="HGD244" s="118"/>
      <c r="HGE244" s="118"/>
      <c r="HGF244" s="119"/>
      <c r="HGG244" s="120"/>
      <c r="HGH244" s="121"/>
      <c r="HGI244" s="121"/>
      <c r="HGJ244" s="121"/>
      <c r="HGK244" s="121"/>
      <c r="HGL244" s="121"/>
      <c r="HGM244" s="121"/>
      <c r="HGN244" s="122"/>
      <c r="HGO244" s="116"/>
      <c r="HGP244" s="117"/>
      <c r="HGQ244" s="118"/>
      <c r="HGR244" s="118"/>
      <c r="HGS244" s="118"/>
      <c r="HGT244" s="118"/>
      <c r="HGU244" s="119"/>
      <c r="HGV244" s="120"/>
      <c r="HGW244" s="121"/>
      <c r="HGX244" s="121"/>
      <c r="HGY244" s="121"/>
      <c r="HGZ244" s="121"/>
      <c r="HHA244" s="121"/>
      <c r="HHB244" s="121"/>
      <c r="HHC244" s="122"/>
      <c r="HHD244" s="116"/>
      <c r="HHE244" s="117"/>
      <c r="HHF244" s="118"/>
      <c r="HHG244" s="118"/>
      <c r="HHH244" s="118"/>
      <c r="HHI244" s="118"/>
      <c r="HHJ244" s="119"/>
      <c r="HHK244" s="120"/>
      <c r="HHL244" s="121"/>
      <c r="HHM244" s="121"/>
      <c r="HHN244" s="121"/>
      <c r="HHO244" s="121"/>
      <c r="HHP244" s="121"/>
      <c r="HHQ244" s="121"/>
      <c r="HHR244" s="122"/>
      <c r="HHS244" s="116"/>
      <c r="HHT244" s="117"/>
      <c r="HHU244" s="118"/>
      <c r="HHV244" s="118"/>
      <c r="HHW244" s="118"/>
      <c r="HHX244" s="118"/>
      <c r="HHY244" s="119"/>
      <c r="HHZ244" s="120"/>
      <c r="HIA244" s="121"/>
      <c r="HIB244" s="121"/>
      <c r="HIC244" s="121"/>
      <c r="HID244" s="121"/>
      <c r="HIE244" s="121"/>
      <c r="HIF244" s="121"/>
      <c r="HIG244" s="122"/>
      <c r="HIH244" s="116"/>
      <c r="HII244" s="117"/>
      <c r="HIJ244" s="118"/>
      <c r="HIK244" s="118"/>
      <c r="HIL244" s="118"/>
      <c r="HIM244" s="118"/>
      <c r="HIN244" s="119"/>
      <c r="HIO244" s="120"/>
      <c r="HIP244" s="121"/>
      <c r="HIQ244" s="121"/>
      <c r="HIR244" s="121"/>
      <c r="HIS244" s="121"/>
      <c r="HIT244" s="121"/>
      <c r="HIU244" s="121"/>
      <c r="HIV244" s="122"/>
      <c r="HIW244" s="116"/>
      <c r="HIX244" s="117"/>
      <c r="HIY244" s="118"/>
      <c r="HIZ244" s="118"/>
      <c r="HJA244" s="118"/>
      <c r="HJB244" s="118"/>
      <c r="HJC244" s="119"/>
      <c r="HJD244" s="120"/>
      <c r="HJE244" s="121"/>
      <c r="HJF244" s="121"/>
      <c r="HJG244" s="121"/>
      <c r="HJH244" s="121"/>
      <c r="HJI244" s="121"/>
      <c r="HJJ244" s="121"/>
      <c r="HJK244" s="122"/>
      <c r="HJL244" s="116"/>
      <c r="HJM244" s="117"/>
      <c r="HJN244" s="118"/>
      <c r="HJO244" s="118"/>
      <c r="HJP244" s="118"/>
      <c r="HJQ244" s="118"/>
      <c r="HJR244" s="119"/>
      <c r="HJS244" s="120"/>
      <c r="HJT244" s="121"/>
      <c r="HJU244" s="121"/>
      <c r="HJV244" s="121"/>
      <c r="HJW244" s="121"/>
      <c r="HJX244" s="121"/>
      <c r="HJY244" s="121"/>
      <c r="HJZ244" s="122"/>
      <c r="HKA244" s="116"/>
      <c r="HKB244" s="117"/>
      <c r="HKC244" s="118"/>
      <c r="HKD244" s="118"/>
      <c r="HKE244" s="118"/>
      <c r="HKF244" s="118"/>
      <c r="HKG244" s="119"/>
      <c r="HKH244" s="120"/>
      <c r="HKI244" s="121"/>
      <c r="HKJ244" s="121"/>
      <c r="HKK244" s="121"/>
      <c r="HKL244" s="121"/>
      <c r="HKM244" s="121"/>
      <c r="HKN244" s="121"/>
      <c r="HKO244" s="122"/>
      <c r="HKP244" s="116"/>
      <c r="HKQ244" s="117"/>
      <c r="HKR244" s="118"/>
      <c r="HKS244" s="118"/>
      <c r="HKT244" s="118"/>
      <c r="HKU244" s="118"/>
      <c r="HKV244" s="119"/>
      <c r="HKW244" s="120"/>
      <c r="HKX244" s="121"/>
      <c r="HKY244" s="121"/>
      <c r="HKZ244" s="121"/>
      <c r="HLA244" s="121"/>
      <c r="HLB244" s="121"/>
      <c r="HLC244" s="121"/>
      <c r="HLD244" s="122"/>
      <c r="HLE244" s="116"/>
      <c r="HLF244" s="117"/>
      <c r="HLG244" s="118"/>
      <c r="HLH244" s="118"/>
      <c r="HLI244" s="118"/>
      <c r="HLJ244" s="118"/>
      <c r="HLK244" s="119"/>
      <c r="HLL244" s="120"/>
      <c r="HLM244" s="121"/>
      <c r="HLN244" s="121"/>
      <c r="HLO244" s="121"/>
      <c r="HLP244" s="121"/>
      <c r="HLQ244" s="121"/>
      <c r="HLR244" s="121"/>
      <c r="HLS244" s="122"/>
      <c r="HLT244" s="116"/>
      <c r="HLU244" s="117"/>
      <c r="HLV244" s="118"/>
      <c r="HLW244" s="118"/>
      <c r="HLX244" s="118"/>
      <c r="HLY244" s="118"/>
      <c r="HLZ244" s="119"/>
      <c r="HMA244" s="120"/>
      <c r="HMB244" s="121"/>
      <c r="HMC244" s="121"/>
      <c r="HMD244" s="121"/>
      <c r="HME244" s="121"/>
      <c r="HMF244" s="121"/>
      <c r="HMG244" s="121"/>
      <c r="HMH244" s="122"/>
      <c r="HMI244" s="116"/>
      <c r="HMJ244" s="117"/>
      <c r="HMK244" s="118"/>
      <c r="HML244" s="118"/>
      <c r="HMM244" s="118"/>
      <c r="HMN244" s="118"/>
      <c r="HMO244" s="119"/>
      <c r="HMP244" s="120"/>
      <c r="HMQ244" s="121"/>
      <c r="HMR244" s="121"/>
      <c r="HMS244" s="121"/>
      <c r="HMT244" s="121"/>
      <c r="HMU244" s="121"/>
      <c r="HMV244" s="121"/>
      <c r="HMW244" s="122"/>
      <c r="HMX244" s="116"/>
      <c r="HMY244" s="117"/>
      <c r="HMZ244" s="118"/>
      <c r="HNA244" s="118"/>
      <c r="HNB244" s="118"/>
      <c r="HNC244" s="118"/>
      <c r="HND244" s="119"/>
      <c r="HNE244" s="120"/>
      <c r="HNF244" s="121"/>
      <c r="HNG244" s="121"/>
      <c r="HNH244" s="121"/>
      <c r="HNI244" s="121"/>
      <c r="HNJ244" s="121"/>
      <c r="HNK244" s="121"/>
      <c r="HNL244" s="122"/>
      <c r="HNM244" s="116"/>
      <c r="HNN244" s="117"/>
      <c r="HNO244" s="118"/>
      <c r="HNP244" s="118"/>
      <c r="HNQ244" s="118"/>
      <c r="HNR244" s="118"/>
      <c r="HNS244" s="119"/>
      <c r="HNT244" s="120"/>
      <c r="HNU244" s="121"/>
      <c r="HNV244" s="121"/>
      <c r="HNW244" s="121"/>
      <c r="HNX244" s="121"/>
      <c r="HNY244" s="121"/>
      <c r="HNZ244" s="121"/>
      <c r="HOA244" s="122"/>
      <c r="HOB244" s="116"/>
      <c r="HOC244" s="117"/>
      <c r="HOD244" s="118"/>
      <c r="HOE244" s="118"/>
      <c r="HOF244" s="118"/>
      <c r="HOG244" s="118"/>
      <c r="HOH244" s="119"/>
      <c r="HOI244" s="120"/>
      <c r="HOJ244" s="121"/>
      <c r="HOK244" s="121"/>
      <c r="HOL244" s="121"/>
      <c r="HOM244" s="121"/>
      <c r="HON244" s="121"/>
      <c r="HOO244" s="121"/>
      <c r="HOP244" s="122"/>
      <c r="HOQ244" s="116"/>
      <c r="HOR244" s="117"/>
      <c r="HOS244" s="118"/>
      <c r="HOT244" s="118"/>
      <c r="HOU244" s="118"/>
      <c r="HOV244" s="118"/>
      <c r="HOW244" s="119"/>
      <c r="HOX244" s="120"/>
      <c r="HOY244" s="121"/>
      <c r="HOZ244" s="121"/>
      <c r="HPA244" s="121"/>
      <c r="HPB244" s="121"/>
      <c r="HPC244" s="121"/>
      <c r="HPD244" s="121"/>
      <c r="HPE244" s="122"/>
      <c r="HPF244" s="116"/>
      <c r="HPG244" s="117"/>
      <c r="HPH244" s="118"/>
      <c r="HPI244" s="118"/>
      <c r="HPJ244" s="118"/>
      <c r="HPK244" s="118"/>
      <c r="HPL244" s="119"/>
      <c r="HPM244" s="120"/>
      <c r="HPN244" s="121"/>
      <c r="HPO244" s="121"/>
      <c r="HPP244" s="121"/>
      <c r="HPQ244" s="121"/>
      <c r="HPR244" s="121"/>
      <c r="HPS244" s="121"/>
      <c r="HPT244" s="122"/>
      <c r="HPU244" s="116"/>
      <c r="HPV244" s="117"/>
      <c r="HPW244" s="118"/>
      <c r="HPX244" s="118"/>
      <c r="HPY244" s="118"/>
      <c r="HPZ244" s="118"/>
      <c r="HQA244" s="119"/>
      <c r="HQB244" s="120"/>
      <c r="HQC244" s="121"/>
      <c r="HQD244" s="121"/>
      <c r="HQE244" s="121"/>
      <c r="HQF244" s="121"/>
      <c r="HQG244" s="121"/>
      <c r="HQH244" s="121"/>
      <c r="HQI244" s="122"/>
      <c r="HQJ244" s="116"/>
      <c r="HQK244" s="117"/>
      <c r="HQL244" s="118"/>
      <c r="HQM244" s="118"/>
      <c r="HQN244" s="118"/>
      <c r="HQO244" s="118"/>
      <c r="HQP244" s="119"/>
      <c r="HQQ244" s="120"/>
      <c r="HQR244" s="121"/>
      <c r="HQS244" s="121"/>
      <c r="HQT244" s="121"/>
      <c r="HQU244" s="121"/>
      <c r="HQV244" s="121"/>
      <c r="HQW244" s="121"/>
      <c r="HQX244" s="122"/>
      <c r="HQY244" s="116"/>
      <c r="HQZ244" s="117"/>
      <c r="HRA244" s="118"/>
      <c r="HRB244" s="118"/>
      <c r="HRC244" s="118"/>
      <c r="HRD244" s="118"/>
      <c r="HRE244" s="119"/>
      <c r="HRF244" s="120"/>
      <c r="HRG244" s="121"/>
      <c r="HRH244" s="121"/>
      <c r="HRI244" s="121"/>
      <c r="HRJ244" s="121"/>
      <c r="HRK244" s="121"/>
      <c r="HRL244" s="121"/>
      <c r="HRM244" s="122"/>
      <c r="HRN244" s="116"/>
      <c r="HRO244" s="117"/>
      <c r="HRP244" s="118"/>
      <c r="HRQ244" s="118"/>
      <c r="HRR244" s="118"/>
      <c r="HRS244" s="118"/>
      <c r="HRT244" s="119"/>
      <c r="HRU244" s="120"/>
      <c r="HRV244" s="121"/>
      <c r="HRW244" s="121"/>
      <c r="HRX244" s="121"/>
      <c r="HRY244" s="121"/>
      <c r="HRZ244" s="121"/>
      <c r="HSA244" s="121"/>
      <c r="HSB244" s="122"/>
      <c r="HSC244" s="116"/>
      <c r="HSD244" s="117"/>
      <c r="HSE244" s="118"/>
      <c r="HSF244" s="118"/>
      <c r="HSG244" s="118"/>
      <c r="HSH244" s="118"/>
      <c r="HSI244" s="119"/>
      <c r="HSJ244" s="120"/>
      <c r="HSK244" s="121"/>
      <c r="HSL244" s="121"/>
      <c r="HSM244" s="121"/>
      <c r="HSN244" s="121"/>
      <c r="HSO244" s="121"/>
      <c r="HSP244" s="121"/>
      <c r="HSQ244" s="122"/>
      <c r="HSR244" s="116"/>
      <c r="HSS244" s="117"/>
      <c r="HST244" s="118"/>
      <c r="HSU244" s="118"/>
      <c r="HSV244" s="118"/>
      <c r="HSW244" s="118"/>
      <c r="HSX244" s="119"/>
      <c r="HSY244" s="120"/>
      <c r="HSZ244" s="121"/>
      <c r="HTA244" s="121"/>
      <c r="HTB244" s="121"/>
      <c r="HTC244" s="121"/>
      <c r="HTD244" s="121"/>
      <c r="HTE244" s="121"/>
      <c r="HTF244" s="122"/>
      <c r="HTG244" s="116"/>
      <c r="HTH244" s="117"/>
      <c r="HTI244" s="118"/>
      <c r="HTJ244" s="118"/>
      <c r="HTK244" s="118"/>
      <c r="HTL244" s="118"/>
      <c r="HTM244" s="119"/>
      <c r="HTN244" s="120"/>
      <c r="HTO244" s="121"/>
      <c r="HTP244" s="121"/>
      <c r="HTQ244" s="121"/>
      <c r="HTR244" s="121"/>
      <c r="HTS244" s="121"/>
      <c r="HTT244" s="121"/>
      <c r="HTU244" s="122"/>
      <c r="HTV244" s="116"/>
      <c r="HTW244" s="117"/>
      <c r="HTX244" s="118"/>
      <c r="HTY244" s="118"/>
      <c r="HTZ244" s="118"/>
      <c r="HUA244" s="118"/>
      <c r="HUB244" s="119"/>
      <c r="HUC244" s="120"/>
      <c r="HUD244" s="121"/>
      <c r="HUE244" s="121"/>
      <c r="HUF244" s="121"/>
      <c r="HUG244" s="121"/>
      <c r="HUH244" s="121"/>
      <c r="HUI244" s="121"/>
      <c r="HUJ244" s="122"/>
      <c r="HUK244" s="116"/>
      <c r="HUL244" s="117"/>
      <c r="HUM244" s="118"/>
      <c r="HUN244" s="118"/>
      <c r="HUO244" s="118"/>
      <c r="HUP244" s="118"/>
      <c r="HUQ244" s="119"/>
      <c r="HUR244" s="120"/>
      <c r="HUS244" s="121"/>
      <c r="HUT244" s="121"/>
      <c r="HUU244" s="121"/>
      <c r="HUV244" s="121"/>
      <c r="HUW244" s="121"/>
      <c r="HUX244" s="121"/>
      <c r="HUY244" s="122"/>
      <c r="HUZ244" s="116"/>
      <c r="HVA244" s="117"/>
      <c r="HVB244" s="118"/>
      <c r="HVC244" s="118"/>
      <c r="HVD244" s="118"/>
      <c r="HVE244" s="118"/>
      <c r="HVF244" s="119"/>
      <c r="HVG244" s="120"/>
      <c r="HVH244" s="121"/>
      <c r="HVI244" s="121"/>
      <c r="HVJ244" s="121"/>
      <c r="HVK244" s="121"/>
      <c r="HVL244" s="121"/>
      <c r="HVM244" s="121"/>
      <c r="HVN244" s="122"/>
      <c r="HVO244" s="116"/>
      <c r="HVP244" s="117"/>
      <c r="HVQ244" s="118"/>
      <c r="HVR244" s="118"/>
      <c r="HVS244" s="118"/>
      <c r="HVT244" s="118"/>
      <c r="HVU244" s="119"/>
      <c r="HVV244" s="120"/>
      <c r="HVW244" s="121"/>
      <c r="HVX244" s="121"/>
      <c r="HVY244" s="121"/>
      <c r="HVZ244" s="121"/>
      <c r="HWA244" s="121"/>
      <c r="HWB244" s="121"/>
      <c r="HWC244" s="122"/>
      <c r="HWD244" s="116"/>
      <c r="HWE244" s="117"/>
      <c r="HWF244" s="118"/>
      <c r="HWG244" s="118"/>
      <c r="HWH244" s="118"/>
      <c r="HWI244" s="118"/>
      <c r="HWJ244" s="119"/>
      <c r="HWK244" s="120"/>
      <c r="HWL244" s="121"/>
      <c r="HWM244" s="121"/>
      <c r="HWN244" s="121"/>
      <c r="HWO244" s="121"/>
      <c r="HWP244" s="121"/>
      <c r="HWQ244" s="121"/>
      <c r="HWR244" s="122"/>
      <c r="HWS244" s="116"/>
      <c r="HWT244" s="117"/>
      <c r="HWU244" s="118"/>
      <c r="HWV244" s="118"/>
      <c r="HWW244" s="118"/>
      <c r="HWX244" s="118"/>
      <c r="HWY244" s="119"/>
      <c r="HWZ244" s="120"/>
      <c r="HXA244" s="121"/>
      <c r="HXB244" s="121"/>
      <c r="HXC244" s="121"/>
      <c r="HXD244" s="121"/>
      <c r="HXE244" s="121"/>
      <c r="HXF244" s="121"/>
      <c r="HXG244" s="122"/>
      <c r="HXH244" s="116"/>
      <c r="HXI244" s="117"/>
      <c r="HXJ244" s="118"/>
      <c r="HXK244" s="118"/>
      <c r="HXL244" s="118"/>
      <c r="HXM244" s="118"/>
      <c r="HXN244" s="119"/>
      <c r="HXO244" s="120"/>
      <c r="HXP244" s="121"/>
      <c r="HXQ244" s="121"/>
      <c r="HXR244" s="121"/>
      <c r="HXS244" s="121"/>
      <c r="HXT244" s="121"/>
      <c r="HXU244" s="121"/>
      <c r="HXV244" s="122"/>
      <c r="HXW244" s="116"/>
      <c r="HXX244" s="117"/>
      <c r="HXY244" s="118"/>
      <c r="HXZ244" s="118"/>
      <c r="HYA244" s="118"/>
      <c r="HYB244" s="118"/>
      <c r="HYC244" s="119"/>
      <c r="HYD244" s="120"/>
      <c r="HYE244" s="121"/>
      <c r="HYF244" s="121"/>
      <c r="HYG244" s="121"/>
      <c r="HYH244" s="121"/>
      <c r="HYI244" s="121"/>
      <c r="HYJ244" s="121"/>
      <c r="HYK244" s="122"/>
      <c r="HYL244" s="116"/>
      <c r="HYM244" s="117"/>
      <c r="HYN244" s="118"/>
      <c r="HYO244" s="118"/>
      <c r="HYP244" s="118"/>
      <c r="HYQ244" s="118"/>
      <c r="HYR244" s="119"/>
      <c r="HYS244" s="120"/>
      <c r="HYT244" s="121"/>
      <c r="HYU244" s="121"/>
      <c r="HYV244" s="121"/>
      <c r="HYW244" s="121"/>
      <c r="HYX244" s="121"/>
      <c r="HYY244" s="121"/>
      <c r="HYZ244" s="122"/>
      <c r="HZA244" s="116"/>
      <c r="HZB244" s="117"/>
      <c r="HZC244" s="118"/>
      <c r="HZD244" s="118"/>
      <c r="HZE244" s="118"/>
      <c r="HZF244" s="118"/>
      <c r="HZG244" s="119"/>
      <c r="HZH244" s="120"/>
      <c r="HZI244" s="121"/>
      <c r="HZJ244" s="121"/>
      <c r="HZK244" s="121"/>
      <c r="HZL244" s="121"/>
      <c r="HZM244" s="121"/>
      <c r="HZN244" s="121"/>
      <c r="HZO244" s="122"/>
      <c r="HZP244" s="116"/>
      <c r="HZQ244" s="117"/>
      <c r="HZR244" s="118"/>
      <c r="HZS244" s="118"/>
      <c r="HZT244" s="118"/>
      <c r="HZU244" s="118"/>
      <c r="HZV244" s="119"/>
      <c r="HZW244" s="120"/>
      <c r="HZX244" s="121"/>
      <c r="HZY244" s="121"/>
      <c r="HZZ244" s="121"/>
      <c r="IAA244" s="121"/>
      <c r="IAB244" s="121"/>
      <c r="IAC244" s="121"/>
      <c r="IAD244" s="122"/>
      <c r="IAE244" s="116"/>
      <c r="IAF244" s="117"/>
      <c r="IAG244" s="118"/>
      <c r="IAH244" s="118"/>
      <c r="IAI244" s="118"/>
      <c r="IAJ244" s="118"/>
      <c r="IAK244" s="119"/>
      <c r="IAL244" s="120"/>
      <c r="IAM244" s="121"/>
      <c r="IAN244" s="121"/>
      <c r="IAO244" s="121"/>
      <c r="IAP244" s="121"/>
      <c r="IAQ244" s="121"/>
      <c r="IAR244" s="121"/>
      <c r="IAS244" s="122"/>
      <c r="IAT244" s="116"/>
      <c r="IAU244" s="117"/>
      <c r="IAV244" s="118"/>
      <c r="IAW244" s="118"/>
      <c r="IAX244" s="118"/>
      <c r="IAY244" s="118"/>
      <c r="IAZ244" s="119"/>
      <c r="IBA244" s="120"/>
      <c r="IBB244" s="121"/>
      <c r="IBC244" s="121"/>
      <c r="IBD244" s="121"/>
      <c r="IBE244" s="121"/>
      <c r="IBF244" s="121"/>
      <c r="IBG244" s="121"/>
      <c r="IBH244" s="122"/>
      <c r="IBI244" s="116"/>
      <c r="IBJ244" s="117"/>
      <c r="IBK244" s="118"/>
      <c r="IBL244" s="118"/>
      <c r="IBM244" s="118"/>
      <c r="IBN244" s="118"/>
      <c r="IBO244" s="119"/>
      <c r="IBP244" s="120"/>
      <c r="IBQ244" s="121"/>
      <c r="IBR244" s="121"/>
      <c r="IBS244" s="121"/>
      <c r="IBT244" s="121"/>
      <c r="IBU244" s="121"/>
      <c r="IBV244" s="121"/>
      <c r="IBW244" s="122"/>
      <c r="IBX244" s="116"/>
      <c r="IBY244" s="117"/>
      <c r="IBZ244" s="118"/>
      <c r="ICA244" s="118"/>
      <c r="ICB244" s="118"/>
      <c r="ICC244" s="118"/>
      <c r="ICD244" s="119"/>
      <c r="ICE244" s="120"/>
      <c r="ICF244" s="121"/>
      <c r="ICG244" s="121"/>
      <c r="ICH244" s="121"/>
      <c r="ICI244" s="121"/>
      <c r="ICJ244" s="121"/>
      <c r="ICK244" s="121"/>
      <c r="ICL244" s="122"/>
      <c r="ICM244" s="116"/>
      <c r="ICN244" s="117"/>
      <c r="ICO244" s="118"/>
      <c r="ICP244" s="118"/>
      <c r="ICQ244" s="118"/>
      <c r="ICR244" s="118"/>
      <c r="ICS244" s="119"/>
      <c r="ICT244" s="120"/>
      <c r="ICU244" s="121"/>
      <c r="ICV244" s="121"/>
      <c r="ICW244" s="121"/>
      <c r="ICX244" s="121"/>
      <c r="ICY244" s="121"/>
      <c r="ICZ244" s="121"/>
      <c r="IDA244" s="122"/>
      <c r="IDB244" s="116"/>
      <c r="IDC244" s="117"/>
      <c r="IDD244" s="118"/>
      <c r="IDE244" s="118"/>
      <c r="IDF244" s="118"/>
      <c r="IDG244" s="118"/>
      <c r="IDH244" s="119"/>
      <c r="IDI244" s="120"/>
      <c r="IDJ244" s="121"/>
      <c r="IDK244" s="121"/>
      <c r="IDL244" s="121"/>
      <c r="IDM244" s="121"/>
      <c r="IDN244" s="121"/>
      <c r="IDO244" s="121"/>
      <c r="IDP244" s="122"/>
      <c r="IDQ244" s="116"/>
      <c r="IDR244" s="117"/>
      <c r="IDS244" s="118"/>
      <c r="IDT244" s="118"/>
      <c r="IDU244" s="118"/>
      <c r="IDV244" s="118"/>
      <c r="IDW244" s="119"/>
      <c r="IDX244" s="120"/>
      <c r="IDY244" s="121"/>
      <c r="IDZ244" s="121"/>
      <c r="IEA244" s="121"/>
      <c r="IEB244" s="121"/>
      <c r="IEC244" s="121"/>
      <c r="IED244" s="121"/>
      <c r="IEE244" s="122"/>
      <c r="IEF244" s="116"/>
      <c r="IEG244" s="117"/>
      <c r="IEH244" s="118"/>
      <c r="IEI244" s="118"/>
      <c r="IEJ244" s="118"/>
      <c r="IEK244" s="118"/>
      <c r="IEL244" s="119"/>
      <c r="IEM244" s="120"/>
      <c r="IEN244" s="121"/>
      <c r="IEO244" s="121"/>
      <c r="IEP244" s="121"/>
      <c r="IEQ244" s="121"/>
      <c r="IER244" s="121"/>
      <c r="IES244" s="121"/>
      <c r="IET244" s="122"/>
      <c r="IEU244" s="116"/>
      <c r="IEV244" s="117"/>
      <c r="IEW244" s="118"/>
      <c r="IEX244" s="118"/>
      <c r="IEY244" s="118"/>
      <c r="IEZ244" s="118"/>
      <c r="IFA244" s="119"/>
      <c r="IFB244" s="120"/>
      <c r="IFC244" s="121"/>
      <c r="IFD244" s="121"/>
      <c r="IFE244" s="121"/>
      <c r="IFF244" s="121"/>
      <c r="IFG244" s="121"/>
      <c r="IFH244" s="121"/>
      <c r="IFI244" s="122"/>
      <c r="IFJ244" s="116"/>
      <c r="IFK244" s="117"/>
      <c r="IFL244" s="118"/>
      <c r="IFM244" s="118"/>
      <c r="IFN244" s="118"/>
      <c r="IFO244" s="118"/>
      <c r="IFP244" s="119"/>
      <c r="IFQ244" s="120"/>
      <c r="IFR244" s="121"/>
      <c r="IFS244" s="121"/>
      <c r="IFT244" s="121"/>
      <c r="IFU244" s="121"/>
      <c r="IFV244" s="121"/>
      <c r="IFW244" s="121"/>
      <c r="IFX244" s="122"/>
      <c r="IFY244" s="116"/>
      <c r="IFZ244" s="117"/>
      <c r="IGA244" s="118"/>
      <c r="IGB244" s="118"/>
      <c r="IGC244" s="118"/>
      <c r="IGD244" s="118"/>
      <c r="IGE244" s="119"/>
      <c r="IGF244" s="120"/>
      <c r="IGG244" s="121"/>
      <c r="IGH244" s="121"/>
      <c r="IGI244" s="121"/>
      <c r="IGJ244" s="121"/>
      <c r="IGK244" s="121"/>
      <c r="IGL244" s="121"/>
      <c r="IGM244" s="122"/>
      <c r="IGN244" s="116"/>
      <c r="IGO244" s="117"/>
      <c r="IGP244" s="118"/>
      <c r="IGQ244" s="118"/>
      <c r="IGR244" s="118"/>
      <c r="IGS244" s="118"/>
      <c r="IGT244" s="119"/>
      <c r="IGU244" s="120"/>
      <c r="IGV244" s="121"/>
      <c r="IGW244" s="121"/>
      <c r="IGX244" s="121"/>
      <c r="IGY244" s="121"/>
      <c r="IGZ244" s="121"/>
      <c r="IHA244" s="121"/>
      <c r="IHB244" s="122"/>
      <c r="IHC244" s="116"/>
      <c r="IHD244" s="117"/>
      <c r="IHE244" s="118"/>
      <c r="IHF244" s="118"/>
      <c r="IHG244" s="118"/>
      <c r="IHH244" s="118"/>
      <c r="IHI244" s="119"/>
      <c r="IHJ244" s="120"/>
      <c r="IHK244" s="121"/>
      <c r="IHL244" s="121"/>
      <c r="IHM244" s="121"/>
      <c r="IHN244" s="121"/>
      <c r="IHO244" s="121"/>
      <c r="IHP244" s="121"/>
      <c r="IHQ244" s="122"/>
      <c r="IHR244" s="116"/>
      <c r="IHS244" s="117"/>
      <c r="IHT244" s="118"/>
      <c r="IHU244" s="118"/>
      <c r="IHV244" s="118"/>
      <c r="IHW244" s="118"/>
      <c r="IHX244" s="119"/>
      <c r="IHY244" s="120"/>
      <c r="IHZ244" s="121"/>
      <c r="IIA244" s="121"/>
      <c r="IIB244" s="121"/>
      <c r="IIC244" s="121"/>
      <c r="IID244" s="121"/>
      <c r="IIE244" s="121"/>
      <c r="IIF244" s="122"/>
      <c r="IIG244" s="116"/>
      <c r="IIH244" s="117"/>
      <c r="III244" s="118"/>
      <c r="IIJ244" s="118"/>
      <c r="IIK244" s="118"/>
      <c r="IIL244" s="118"/>
      <c r="IIM244" s="119"/>
      <c r="IIN244" s="120"/>
      <c r="IIO244" s="121"/>
      <c r="IIP244" s="121"/>
      <c r="IIQ244" s="121"/>
      <c r="IIR244" s="121"/>
      <c r="IIS244" s="121"/>
      <c r="IIT244" s="121"/>
      <c r="IIU244" s="122"/>
      <c r="IIV244" s="116"/>
      <c r="IIW244" s="117"/>
      <c r="IIX244" s="118"/>
      <c r="IIY244" s="118"/>
      <c r="IIZ244" s="118"/>
      <c r="IJA244" s="118"/>
      <c r="IJB244" s="119"/>
      <c r="IJC244" s="120"/>
      <c r="IJD244" s="121"/>
      <c r="IJE244" s="121"/>
      <c r="IJF244" s="121"/>
      <c r="IJG244" s="121"/>
      <c r="IJH244" s="121"/>
      <c r="IJI244" s="121"/>
      <c r="IJJ244" s="122"/>
      <c r="IJK244" s="116"/>
      <c r="IJL244" s="117"/>
      <c r="IJM244" s="118"/>
      <c r="IJN244" s="118"/>
      <c r="IJO244" s="118"/>
      <c r="IJP244" s="118"/>
      <c r="IJQ244" s="119"/>
      <c r="IJR244" s="120"/>
      <c r="IJS244" s="121"/>
      <c r="IJT244" s="121"/>
      <c r="IJU244" s="121"/>
      <c r="IJV244" s="121"/>
      <c r="IJW244" s="121"/>
      <c r="IJX244" s="121"/>
      <c r="IJY244" s="122"/>
      <c r="IJZ244" s="116"/>
      <c r="IKA244" s="117"/>
      <c r="IKB244" s="118"/>
      <c r="IKC244" s="118"/>
      <c r="IKD244" s="118"/>
      <c r="IKE244" s="118"/>
      <c r="IKF244" s="119"/>
      <c r="IKG244" s="120"/>
      <c r="IKH244" s="121"/>
      <c r="IKI244" s="121"/>
      <c r="IKJ244" s="121"/>
      <c r="IKK244" s="121"/>
      <c r="IKL244" s="121"/>
      <c r="IKM244" s="121"/>
      <c r="IKN244" s="122"/>
      <c r="IKO244" s="116"/>
      <c r="IKP244" s="117"/>
      <c r="IKQ244" s="118"/>
      <c r="IKR244" s="118"/>
      <c r="IKS244" s="118"/>
      <c r="IKT244" s="118"/>
      <c r="IKU244" s="119"/>
      <c r="IKV244" s="120"/>
      <c r="IKW244" s="121"/>
      <c r="IKX244" s="121"/>
      <c r="IKY244" s="121"/>
      <c r="IKZ244" s="121"/>
      <c r="ILA244" s="121"/>
      <c r="ILB244" s="121"/>
      <c r="ILC244" s="122"/>
      <c r="ILD244" s="116"/>
      <c r="ILE244" s="117"/>
      <c r="ILF244" s="118"/>
      <c r="ILG244" s="118"/>
      <c r="ILH244" s="118"/>
      <c r="ILI244" s="118"/>
      <c r="ILJ244" s="119"/>
      <c r="ILK244" s="120"/>
      <c r="ILL244" s="121"/>
      <c r="ILM244" s="121"/>
      <c r="ILN244" s="121"/>
      <c r="ILO244" s="121"/>
      <c r="ILP244" s="121"/>
      <c r="ILQ244" s="121"/>
      <c r="ILR244" s="122"/>
      <c r="ILS244" s="116"/>
      <c r="ILT244" s="117"/>
      <c r="ILU244" s="118"/>
      <c r="ILV244" s="118"/>
      <c r="ILW244" s="118"/>
      <c r="ILX244" s="118"/>
      <c r="ILY244" s="119"/>
      <c r="ILZ244" s="120"/>
      <c r="IMA244" s="121"/>
      <c r="IMB244" s="121"/>
      <c r="IMC244" s="121"/>
      <c r="IMD244" s="121"/>
      <c r="IME244" s="121"/>
      <c r="IMF244" s="121"/>
      <c r="IMG244" s="122"/>
      <c r="IMH244" s="116"/>
      <c r="IMI244" s="117"/>
      <c r="IMJ244" s="118"/>
      <c r="IMK244" s="118"/>
      <c r="IML244" s="118"/>
      <c r="IMM244" s="118"/>
      <c r="IMN244" s="119"/>
      <c r="IMO244" s="120"/>
      <c r="IMP244" s="121"/>
      <c r="IMQ244" s="121"/>
      <c r="IMR244" s="121"/>
      <c r="IMS244" s="121"/>
      <c r="IMT244" s="121"/>
      <c r="IMU244" s="121"/>
      <c r="IMV244" s="122"/>
      <c r="IMW244" s="116"/>
      <c r="IMX244" s="117"/>
      <c r="IMY244" s="118"/>
      <c r="IMZ244" s="118"/>
      <c r="INA244" s="118"/>
      <c r="INB244" s="118"/>
      <c r="INC244" s="119"/>
      <c r="IND244" s="120"/>
      <c r="INE244" s="121"/>
      <c r="INF244" s="121"/>
      <c r="ING244" s="121"/>
      <c r="INH244" s="121"/>
      <c r="INI244" s="121"/>
      <c r="INJ244" s="121"/>
      <c r="INK244" s="122"/>
      <c r="INL244" s="116"/>
      <c r="INM244" s="117"/>
      <c r="INN244" s="118"/>
      <c r="INO244" s="118"/>
      <c r="INP244" s="118"/>
      <c r="INQ244" s="118"/>
      <c r="INR244" s="119"/>
      <c r="INS244" s="120"/>
      <c r="INT244" s="121"/>
      <c r="INU244" s="121"/>
      <c r="INV244" s="121"/>
      <c r="INW244" s="121"/>
      <c r="INX244" s="121"/>
      <c r="INY244" s="121"/>
      <c r="INZ244" s="122"/>
      <c r="IOA244" s="116"/>
      <c r="IOB244" s="117"/>
      <c r="IOC244" s="118"/>
      <c r="IOD244" s="118"/>
      <c r="IOE244" s="118"/>
      <c r="IOF244" s="118"/>
      <c r="IOG244" s="119"/>
      <c r="IOH244" s="120"/>
      <c r="IOI244" s="121"/>
      <c r="IOJ244" s="121"/>
      <c r="IOK244" s="121"/>
      <c r="IOL244" s="121"/>
      <c r="IOM244" s="121"/>
      <c r="ION244" s="121"/>
      <c r="IOO244" s="122"/>
      <c r="IOP244" s="116"/>
      <c r="IOQ244" s="117"/>
      <c r="IOR244" s="118"/>
      <c r="IOS244" s="118"/>
      <c r="IOT244" s="118"/>
      <c r="IOU244" s="118"/>
      <c r="IOV244" s="119"/>
      <c r="IOW244" s="120"/>
      <c r="IOX244" s="121"/>
      <c r="IOY244" s="121"/>
      <c r="IOZ244" s="121"/>
      <c r="IPA244" s="121"/>
      <c r="IPB244" s="121"/>
      <c r="IPC244" s="121"/>
      <c r="IPD244" s="122"/>
      <c r="IPE244" s="116"/>
      <c r="IPF244" s="117"/>
      <c r="IPG244" s="118"/>
      <c r="IPH244" s="118"/>
      <c r="IPI244" s="118"/>
      <c r="IPJ244" s="118"/>
      <c r="IPK244" s="119"/>
      <c r="IPL244" s="120"/>
      <c r="IPM244" s="121"/>
      <c r="IPN244" s="121"/>
      <c r="IPO244" s="121"/>
      <c r="IPP244" s="121"/>
      <c r="IPQ244" s="121"/>
      <c r="IPR244" s="121"/>
      <c r="IPS244" s="122"/>
      <c r="IPT244" s="116"/>
      <c r="IPU244" s="117"/>
      <c r="IPV244" s="118"/>
      <c r="IPW244" s="118"/>
      <c r="IPX244" s="118"/>
      <c r="IPY244" s="118"/>
      <c r="IPZ244" s="119"/>
      <c r="IQA244" s="120"/>
      <c r="IQB244" s="121"/>
      <c r="IQC244" s="121"/>
      <c r="IQD244" s="121"/>
      <c r="IQE244" s="121"/>
      <c r="IQF244" s="121"/>
      <c r="IQG244" s="121"/>
      <c r="IQH244" s="122"/>
      <c r="IQI244" s="116"/>
      <c r="IQJ244" s="117"/>
      <c r="IQK244" s="118"/>
      <c r="IQL244" s="118"/>
      <c r="IQM244" s="118"/>
      <c r="IQN244" s="118"/>
      <c r="IQO244" s="119"/>
      <c r="IQP244" s="120"/>
      <c r="IQQ244" s="121"/>
      <c r="IQR244" s="121"/>
      <c r="IQS244" s="121"/>
      <c r="IQT244" s="121"/>
      <c r="IQU244" s="121"/>
      <c r="IQV244" s="121"/>
      <c r="IQW244" s="122"/>
      <c r="IQX244" s="116"/>
      <c r="IQY244" s="117"/>
      <c r="IQZ244" s="118"/>
      <c r="IRA244" s="118"/>
      <c r="IRB244" s="118"/>
      <c r="IRC244" s="118"/>
      <c r="IRD244" s="119"/>
      <c r="IRE244" s="120"/>
      <c r="IRF244" s="121"/>
      <c r="IRG244" s="121"/>
      <c r="IRH244" s="121"/>
      <c r="IRI244" s="121"/>
      <c r="IRJ244" s="121"/>
      <c r="IRK244" s="121"/>
      <c r="IRL244" s="122"/>
      <c r="IRM244" s="116"/>
      <c r="IRN244" s="117"/>
      <c r="IRO244" s="118"/>
      <c r="IRP244" s="118"/>
      <c r="IRQ244" s="118"/>
      <c r="IRR244" s="118"/>
      <c r="IRS244" s="119"/>
      <c r="IRT244" s="120"/>
      <c r="IRU244" s="121"/>
      <c r="IRV244" s="121"/>
      <c r="IRW244" s="121"/>
      <c r="IRX244" s="121"/>
      <c r="IRY244" s="121"/>
      <c r="IRZ244" s="121"/>
      <c r="ISA244" s="122"/>
      <c r="ISB244" s="116"/>
      <c r="ISC244" s="117"/>
      <c r="ISD244" s="118"/>
      <c r="ISE244" s="118"/>
      <c r="ISF244" s="118"/>
      <c r="ISG244" s="118"/>
      <c r="ISH244" s="119"/>
      <c r="ISI244" s="120"/>
      <c r="ISJ244" s="121"/>
      <c r="ISK244" s="121"/>
      <c r="ISL244" s="121"/>
      <c r="ISM244" s="121"/>
      <c r="ISN244" s="121"/>
      <c r="ISO244" s="121"/>
      <c r="ISP244" s="122"/>
      <c r="ISQ244" s="116"/>
      <c r="ISR244" s="117"/>
      <c r="ISS244" s="118"/>
      <c r="IST244" s="118"/>
      <c r="ISU244" s="118"/>
      <c r="ISV244" s="118"/>
      <c r="ISW244" s="119"/>
      <c r="ISX244" s="120"/>
      <c r="ISY244" s="121"/>
      <c r="ISZ244" s="121"/>
      <c r="ITA244" s="121"/>
      <c r="ITB244" s="121"/>
      <c r="ITC244" s="121"/>
      <c r="ITD244" s="121"/>
      <c r="ITE244" s="122"/>
      <c r="ITF244" s="116"/>
      <c r="ITG244" s="117"/>
      <c r="ITH244" s="118"/>
      <c r="ITI244" s="118"/>
      <c r="ITJ244" s="118"/>
      <c r="ITK244" s="118"/>
      <c r="ITL244" s="119"/>
      <c r="ITM244" s="120"/>
      <c r="ITN244" s="121"/>
      <c r="ITO244" s="121"/>
      <c r="ITP244" s="121"/>
      <c r="ITQ244" s="121"/>
      <c r="ITR244" s="121"/>
      <c r="ITS244" s="121"/>
      <c r="ITT244" s="122"/>
      <c r="ITU244" s="116"/>
      <c r="ITV244" s="117"/>
      <c r="ITW244" s="118"/>
      <c r="ITX244" s="118"/>
      <c r="ITY244" s="118"/>
      <c r="ITZ244" s="118"/>
      <c r="IUA244" s="119"/>
      <c r="IUB244" s="120"/>
      <c r="IUC244" s="121"/>
      <c r="IUD244" s="121"/>
      <c r="IUE244" s="121"/>
      <c r="IUF244" s="121"/>
      <c r="IUG244" s="121"/>
      <c r="IUH244" s="121"/>
      <c r="IUI244" s="122"/>
      <c r="IUJ244" s="116"/>
      <c r="IUK244" s="117"/>
      <c r="IUL244" s="118"/>
      <c r="IUM244" s="118"/>
      <c r="IUN244" s="118"/>
      <c r="IUO244" s="118"/>
      <c r="IUP244" s="119"/>
      <c r="IUQ244" s="120"/>
      <c r="IUR244" s="121"/>
      <c r="IUS244" s="121"/>
      <c r="IUT244" s="121"/>
      <c r="IUU244" s="121"/>
      <c r="IUV244" s="121"/>
      <c r="IUW244" s="121"/>
      <c r="IUX244" s="122"/>
      <c r="IUY244" s="116"/>
      <c r="IUZ244" s="117"/>
      <c r="IVA244" s="118"/>
      <c r="IVB244" s="118"/>
      <c r="IVC244" s="118"/>
      <c r="IVD244" s="118"/>
      <c r="IVE244" s="119"/>
      <c r="IVF244" s="120"/>
      <c r="IVG244" s="121"/>
      <c r="IVH244" s="121"/>
      <c r="IVI244" s="121"/>
      <c r="IVJ244" s="121"/>
      <c r="IVK244" s="121"/>
      <c r="IVL244" s="121"/>
      <c r="IVM244" s="122"/>
      <c r="IVN244" s="116"/>
      <c r="IVO244" s="117"/>
      <c r="IVP244" s="118"/>
      <c r="IVQ244" s="118"/>
      <c r="IVR244" s="118"/>
      <c r="IVS244" s="118"/>
      <c r="IVT244" s="119"/>
      <c r="IVU244" s="120"/>
      <c r="IVV244" s="121"/>
      <c r="IVW244" s="121"/>
      <c r="IVX244" s="121"/>
      <c r="IVY244" s="121"/>
      <c r="IVZ244" s="121"/>
      <c r="IWA244" s="121"/>
      <c r="IWB244" s="122"/>
      <c r="IWC244" s="116"/>
      <c r="IWD244" s="117"/>
      <c r="IWE244" s="118"/>
      <c r="IWF244" s="118"/>
      <c r="IWG244" s="118"/>
      <c r="IWH244" s="118"/>
      <c r="IWI244" s="119"/>
      <c r="IWJ244" s="120"/>
      <c r="IWK244" s="121"/>
      <c r="IWL244" s="121"/>
      <c r="IWM244" s="121"/>
      <c r="IWN244" s="121"/>
      <c r="IWO244" s="121"/>
      <c r="IWP244" s="121"/>
      <c r="IWQ244" s="122"/>
      <c r="IWR244" s="116"/>
      <c r="IWS244" s="117"/>
      <c r="IWT244" s="118"/>
      <c r="IWU244" s="118"/>
      <c r="IWV244" s="118"/>
      <c r="IWW244" s="118"/>
      <c r="IWX244" s="119"/>
      <c r="IWY244" s="120"/>
      <c r="IWZ244" s="121"/>
      <c r="IXA244" s="121"/>
      <c r="IXB244" s="121"/>
      <c r="IXC244" s="121"/>
      <c r="IXD244" s="121"/>
      <c r="IXE244" s="121"/>
      <c r="IXF244" s="122"/>
      <c r="IXG244" s="116"/>
      <c r="IXH244" s="117"/>
      <c r="IXI244" s="118"/>
      <c r="IXJ244" s="118"/>
      <c r="IXK244" s="118"/>
      <c r="IXL244" s="118"/>
      <c r="IXM244" s="119"/>
      <c r="IXN244" s="120"/>
      <c r="IXO244" s="121"/>
      <c r="IXP244" s="121"/>
      <c r="IXQ244" s="121"/>
      <c r="IXR244" s="121"/>
      <c r="IXS244" s="121"/>
      <c r="IXT244" s="121"/>
      <c r="IXU244" s="122"/>
      <c r="IXV244" s="116"/>
      <c r="IXW244" s="117"/>
      <c r="IXX244" s="118"/>
      <c r="IXY244" s="118"/>
      <c r="IXZ244" s="118"/>
      <c r="IYA244" s="118"/>
      <c r="IYB244" s="119"/>
      <c r="IYC244" s="120"/>
      <c r="IYD244" s="121"/>
      <c r="IYE244" s="121"/>
      <c r="IYF244" s="121"/>
      <c r="IYG244" s="121"/>
      <c r="IYH244" s="121"/>
      <c r="IYI244" s="121"/>
      <c r="IYJ244" s="122"/>
      <c r="IYK244" s="116"/>
      <c r="IYL244" s="117"/>
      <c r="IYM244" s="118"/>
      <c r="IYN244" s="118"/>
      <c r="IYO244" s="118"/>
      <c r="IYP244" s="118"/>
      <c r="IYQ244" s="119"/>
      <c r="IYR244" s="120"/>
      <c r="IYS244" s="121"/>
      <c r="IYT244" s="121"/>
      <c r="IYU244" s="121"/>
      <c r="IYV244" s="121"/>
      <c r="IYW244" s="121"/>
      <c r="IYX244" s="121"/>
      <c r="IYY244" s="122"/>
      <c r="IYZ244" s="116"/>
      <c r="IZA244" s="117"/>
      <c r="IZB244" s="118"/>
      <c r="IZC244" s="118"/>
      <c r="IZD244" s="118"/>
      <c r="IZE244" s="118"/>
      <c r="IZF244" s="119"/>
      <c r="IZG244" s="120"/>
      <c r="IZH244" s="121"/>
      <c r="IZI244" s="121"/>
      <c r="IZJ244" s="121"/>
      <c r="IZK244" s="121"/>
      <c r="IZL244" s="121"/>
      <c r="IZM244" s="121"/>
      <c r="IZN244" s="122"/>
      <c r="IZO244" s="116"/>
      <c r="IZP244" s="117"/>
      <c r="IZQ244" s="118"/>
      <c r="IZR244" s="118"/>
      <c r="IZS244" s="118"/>
      <c r="IZT244" s="118"/>
      <c r="IZU244" s="119"/>
      <c r="IZV244" s="120"/>
      <c r="IZW244" s="121"/>
      <c r="IZX244" s="121"/>
      <c r="IZY244" s="121"/>
      <c r="IZZ244" s="121"/>
      <c r="JAA244" s="121"/>
      <c r="JAB244" s="121"/>
      <c r="JAC244" s="122"/>
      <c r="JAD244" s="116"/>
      <c r="JAE244" s="117"/>
      <c r="JAF244" s="118"/>
      <c r="JAG244" s="118"/>
      <c r="JAH244" s="118"/>
      <c r="JAI244" s="118"/>
      <c r="JAJ244" s="119"/>
      <c r="JAK244" s="120"/>
      <c r="JAL244" s="121"/>
      <c r="JAM244" s="121"/>
      <c r="JAN244" s="121"/>
      <c r="JAO244" s="121"/>
      <c r="JAP244" s="121"/>
      <c r="JAQ244" s="121"/>
      <c r="JAR244" s="122"/>
      <c r="JAS244" s="116"/>
      <c r="JAT244" s="117"/>
      <c r="JAU244" s="118"/>
      <c r="JAV244" s="118"/>
      <c r="JAW244" s="118"/>
      <c r="JAX244" s="118"/>
      <c r="JAY244" s="119"/>
      <c r="JAZ244" s="120"/>
      <c r="JBA244" s="121"/>
      <c r="JBB244" s="121"/>
      <c r="JBC244" s="121"/>
      <c r="JBD244" s="121"/>
      <c r="JBE244" s="121"/>
      <c r="JBF244" s="121"/>
      <c r="JBG244" s="122"/>
      <c r="JBH244" s="116"/>
      <c r="JBI244" s="117"/>
      <c r="JBJ244" s="118"/>
      <c r="JBK244" s="118"/>
      <c r="JBL244" s="118"/>
      <c r="JBM244" s="118"/>
      <c r="JBN244" s="119"/>
      <c r="JBO244" s="120"/>
      <c r="JBP244" s="121"/>
      <c r="JBQ244" s="121"/>
      <c r="JBR244" s="121"/>
      <c r="JBS244" s="121"/>
      <c r="JBT244" s="121"/>
      <c r="JBU244" s="121"/>
      <c r="JBV244" s="122"/>
      <c r="JBW244" s="116"/>
      <c r="JBX244" s="117"/>
      <c r="JBY244" s="118"/>
      <c r="JBZ244" s="118"/>
      <c r="JCA244" s="118"/>
      <c r="JCB244" s="118"/>
      <c r="JCC244" s="119"/>
      <c r="JCD244" s="120"/>
      <c r="JCE244" s="121"/>
      <c r="JCF244" s="121"/>
      <c r="JCG244" s="121"/>
      <c r="JCH244" s="121"/>
      <c r="JCI244" s="121"/>
      <c r="JCJ244" s="121"/>
      <c r="JCK244" s="122"/>
      <c r="JCL244" s="116"/>
      <c r="JCM244" s="117"/>
      <c r="JCN244" s="118"/>
      <c r="JCO244" s="118"/>
      <c r="JCP244" s="118"/>
      <c r="JCQ244" s="118"/>
      <c r="JCR244" s="119"/>
      <c r="JCS244" s="120"/>
      <c r="JCT244" s="121"/>
      <c r="JCU244" s="121"/>
      <c r="JCV244" s="121"/>
      <c r="JCW244" s="121"/>
      <c r="JCX244" s="121"/>
      <c r="JCY244" s="121"/>
      <c r="JCZ244" s="122"/>
      <c r="JDA244" s="116"/>
      <c r="JDB244" s="117"/>
      <c r="JDC244" s="118"/>
      <c r="JDD244" s="118"/>
      <c r="JDE244" s="118"/>
      <c r="JDF244" s="118"/>
      <c r="JDG244" s="119"/>
      <c r="JDH244" s="120"/>
      <c r="JDI244" s="121"/>
      <c r="JDJ244" s="121"/>
      <c r="JDK244" s="121"/>
      <c r="JDL244" s="121"/>
      <c r="JDM244" s="121"/>
      <c r="JDN244" s="121"/>
      <c r="JDO244" s="122"/>
      <c r="JDP244" s="116"/>
      <c r="JDQ244" s="117"/>
      <c r="JDR244" s="118"/>
      <c r="JDS244" s="118"/>
      <c r="JDT244" s="118"/>
      <c r="JDU244" s="118"/>
      <c r="JDV244" s="119"/>
      <c r="JDW244" s="120"/>
      <c r="JDX244" s="121"/>
      <c r="JDY244" s="121"/>
      <c r="JDZ244" s="121"/>
      <c r="JEA244" s="121"/>
      <c r="JEB244" s="121"/>
      <c r="JEC244" s="121"/>
      <c r="JED244" s="122"/>
      <c r="JEE244" s="116"/>
      <c r="JEF244" s="117"/>
      <c r="JEG244" s="118"/>
      <c r="JEH244" s="118"/>
      <c r="JEI244" s="118"/>
      <c r="JEJ244" s="118"/>
      <c r="JEK244" s="119"/>
      <c r="JEL244" s="120"/>
      <c r="JEM244" s="121"/>
      <c r="JEN244" s="121"/>
      <c r="JEO244" s="121"/>
      <c r="JEP244" s="121"/>
      <c r="JEQ244" s="121"/>
      <c r="JER244" s="121"/>
      <c r="JES244" s="122"/>
      <c r="JET244" s="116"/>
      <c r="JEU244" s="117"/>
      <c r="JEV244" s="118"/>
      <c r="JEW244" s="118"/>
      <c r="JEX244" s="118"/>
      <c r="JEY244" s="118"/>
      <c r="JEZ244" s="119"/>
      <c r="JFA244" s="120"/>
      <c r="JFB244" s="121"/>
      <c r="JFC244" s="121"/>
      <c r="JFD244" s="121"/>
      <c r="JFE244" s="121"/>
      <c r="JFF244" s="121"/>
      <c r="JFG244" s="121"/>
      <c r="JFH244" s="122"/>
      <c r="JFI244" s="116"/>
      <c r="JFJ244" s="117"/>
      <c r="JFK244" s="118"/>
      <c r="JFL244" s="118"/>
      <c r="JFM244" s="118"/>
      <c r="JFN244" s="118"/>
      <c r="JFO244" s="119"/>
      <c r="JFP244" s="120"/>
      <c r="JFQ244" s="121"/>
      <c r="JFR244" s="121"/>
      <c r="JFS244" s="121"/>
      <c r="JFT244" s="121"/>
      <c r="JFU244" s="121"/>
      <c r="JFV244" s="121"/>
      <c r="JFW244" s="122"/>
      <c r="JFX244" s="116"/>
      <c r="JFY244" s="117"/>
      <c r="JFZ244" s="118"/>
      <c r="JGA244" s="118"/>
      <c r="JGB244" s="118"/>
      <c r="JGC244" s="118"/>
      <c r="JGD244" s="119"/>
      <c r="JGE244" s="120"/>
      <c r="JGF244" s="121"/>
      <c r="JGG244" s="121"/>
      <c r="JGH244" s="121"/>
      <c r="JGI244" s="121"/>
      <c r="JGJ244" s="121"/>
      <c r="JGK244" s="121"/>
      <c r="JGL244" s="122"/>
      <c r="JGM244" s="116"/>
      <c r="JGN244" s="117"/>
      <c r="JGO244" s="118"/>
      <c r="JGP244" s="118"/>
      <c r="JGQ244" s="118"/>
      <c r="JGR244" s="118"/>
      <c r="JGS244" s="119"/>
      <c r="JGT244" s="120"/>
      <c r="JGU244" s="121"/>
      <c r="JGV244" s="121"/>
      <c r="JGW244" s="121"/>
      <c r="JGX244" s="121"/>
      <c r="JGY244" s="121"/>
      <c r="JGZ244" s="121"/>
      <c r="JHA244" s="122"/>
      <c r="JHB244" s="116"/>
      <c r="JHC244" s="117"/>
      <c r="JHD244" s="118"/>
      <c r="JHE244" s="118"/>
      <c r="JHF244" s="118"/>
      <c r="JHG244" s="118"/>
      <c r="JHH244" s="119"/>
      <c r="JHI244" s="120"/>
      <c r="JHJ244" s="121"/>
      <c r="JHK244" s="121"/>
      <c r="JHL244" s="121"/>
      <c r="JHM244" s="121"/>
      <c r="JHN244" s="121"/>
      <c r="JHO244" s="121"/>
      <c r="JHP244" s="122"/>
      <c r="JHQ244" s="116"/>
      <c r="JHR244" s="117"/>
      <c r="JHS244" s="118"/>
      <c r="JHT244" s="118"/>
      <c r="JHU244" s="118"/>
      <c r="JHV244" s="118"/>
      <c r="JHW244" s="119"/>
      <c r="JHX244" s="120"/>
      <c r="JHY244" s="121"/>
      <c r="JHZ244" s="121"/>
      <c r="JIA244" s="121"/>
      <c r="JIB244" s="121"/>
      <c r="JIC244" s="121"/>
      <c r="JID244" s="121"/>
      <c r="JIE244" s="122"/>
      <c r="JIF244" s="116"/>
      <c r="JIG244" s="117"/>
      <c r="JIH244" s="118"/>
      <c r="JII244" s="118"/>
      <c r="JIJ244" s="118"/>
      <c r="JIK244" s="118"/>
      <c r="JIL244" s="119"/>
      <c r="JIM244" s="120"/>
      <c r="JIN244" s="121"/>
      <c r="JIO244" s="121"/>
      <c r="JIP244" s="121"/>
      <c r="JIQ244" s="121"/>
      <c r="JIR244" s="121"/>
      <c r="JIS244" s="121"/>
      <c r="JIT244" s="122"/>
      <c r="JIU244" s="116"/>
      <c r="JIV244" s="117"/>
      <c r="JIW244" s="118"/>
      <c r="JIX244" s="118"/>
      <c r="JIY244" s="118"/>
      <c r="JIZ244" s="118"/>
      <c r="JJA244" s="119"/>
      <c r="JJB244" s="120"/>
      <c r="JJC244" s="121"/>
      <c r="JJD244" s="121"/>
      <c r="JJE244" s="121"/>
      <c r="JJF244" s="121"/>
      <c r="JJG244" s="121"/>
      <c r="JJH244" s="121"/>
      <c r="JJI244" s="122"/>
      <c r="JJJ244" s="116"/>
      <c r="JJK244" s="117"/>
      <c r="JJL244" s="118"/>
      <c r="JJM244" s="118"/>
      <c r="JJN244" s="118"/>
      <c r="JJO244" s="118"/>
      <c r="JJP244" s="119"/>
      <c r="JJQ244" s="120"/>
      <c r="JJR244" s="121"/>
      <c r="JJS244" s="121"/>
      <c r="JJT244" s="121"/>
      <c r="JJU244" s="121"/>
      <c r="JJV244" s="121"/>
      <c r="JJW244" s="121"/>
      <c r="JJX244" s="122"/>
      <c r="JJY244" s="116"/>
      <c r="JJZ244" s="117"/>
      <c r="JKA244" s="118"/>
      <c r="JKB244" s="118"/>
      <c r="JKC244" s="118"/>
      <c r="JKD244" s="118"/>
      <c r="JKE244" s="119"/>
      <c r="JKF244" s="120"/>
      <c r="JKG244" s="121"/>
      <c r="JKH244" s="121"/>
      <c r="JKI244" s="121"/>
      <c r="JKJ244" s="121"/>
      <c r="JKK244" s="121"/>
      <c r="JKL244" s="121"/>
      <c r="JKM244" s="122"/>
      <c r="JKN244" s="116"/>
      <c r="JKO244" s="117"/>
      <c r="JKP244" s="118"/>
      <c r="JKQ244" s="118"/>
      <c r="JKR244" s="118"/>
      <c r="JKS244" s="118"/>
      <c r="JKT244" s="119"/>
      <c r="JKU244" s="120"/>
      <c r="JKV244" s="121"/>
      <c r="JKW244" s="121"/>
      <c r="JKX244" s="121"/>
      <c r="JKY244" s="121"/>
      <c r="JKZ244" s="121"/>
      <c r="JLA244" s="121"/>
      <c r="JLB244" s="122"/>
      <c r="JLC244" s="116"/>
      <c r="JLD244" s="117"/>
      <c r="JLE244" s="118"/>
      <c r="JLF244" s="118"/>
      <c r="JLG244" s="118"/>
      <c r="JLH244" s="118"/>
      <c r="JLI244" s="119"/>
      <c r="JLJ244" s="120"/>
      <c r="JLK244" s="121"/>
      <c r="JLL244" s="121"/>
      <c r="JLM244" s="121"/>
      <c r="JLN244" s="121"/>
      <c r="JLO244" s="121"/>
      <c r="JLP244" s="121"/>
      <c r="JLQ244" s="122"/>
      <c r="JLR244" s="116"/>
      <c r="JLS244" s="117"/>
      <c r="JLT244" s="118"/>
      <c r="JLU244" s="118"/>
      <c r="JLV244" s="118"/>
      <c r="JLW244" s="118"/>
      <c r="JLX244" s="119"/>
      <c r="JLY244" s="120"/>
      <c r="JLZ244" s="121"/>
      <c r="JMA244" s="121"/>
      <c r="JMB244" s="121"/>
      <c r="JMC244" s="121"/>
      <c r="JMD244" s="121"/>
      <c r="JME244" s="121"/>
      <c r="JMF244" s="122"/>
      <c r="JMG244" s="116"/>
      <c r="JMH244" s="117"/>
      <c r="JMI244" s="118"/>
      <c r="JMJ244" s="118"/>
      <c r="JMK244" s="118"/>
      <c r="JML244" s="118"/>
      <c r="JMM244" s="119"/>
      <c r="JMN244" s="120"/>
      <c r="JMO244" s="121"/>
      <c r="JMP244" s="121"/>
      <c r="JMQ244" s="121"/>
      <c r="JMR244" s="121"/>
      <c r="JMS244" s="121"/>
      <c r="JMT244" s="121"/>
      <c r="JMU244" s="122"/>
      <c r="JMV244" s="116"/>
      <c r="JMW244" s="117"/>
      <c r="JMX244" s="118"/>
      <c r="JMY244" s="118"/>
      <c r="JMZ244" s="118"/>
      <c r="JNA244" s="118"/>
      <c r="JNB244" s="119"/>
      <c r="JNC244" s="120"/>
      <c r="JND244" s="121"/>
      <c r="JNE244" s="121"/>
      <c r="JNF244" s="121"/>
      <c r="JNG244" s="121"/>
      <c r="JNH244" s="121"/>
      <c r="JNI244" s="121"/>
      <c r="JNJ244" s="122"/>
      <c r="JNK244" s="116"/>
      <c r="JNL244" s="117"/>
      <c r="JNM244" s="118"/>
      <c r="JNN244" s="118"/>
      <c r="JNO244" s="118"/>
      <c r="JNP244" s="118"/>
      <c r="JNQ244" s="119"/>
      <c r="JNR244" s="120"/>
      <c r="JNS244" s="121"/>
      <c r="JNT244" s="121"/>
      <c r="JNU244" s="121"/>
      <c r="JNV244" s="121"/>
      <c r="JNW244" s="121"/>
      <c r="JNX244" s="121"/>
      <c r="JNY244" s="122"/>
      <c r="JNZ244" s="116"/>
      <c r="JOA244" s="117"/>
      <c r="JOB244" s="118"/>
      <c r="JOC244" s="118"/>
      <c r="JOD244" s="118"/>
      <c r="JOE244" s="118"/>
      <c r="JOF244" s="119"/>
      <c r="JOG244" s="120"/>
      <c r="JOH244" s="121"/>
      <c r="JOI244" s="121"/>
      <c r="JOJ244" s="121"/>
      <c r="JOK244" s="121"/>
      <c r="JOL244" s="121"/>
      <c r="JOM244" s="121"/>
      <c r="JON244" s="122"/>
      <c r="JOO244" s="116"/>
      <c r="JOP244" s="117"/>
      <c r="JOQ244" s="118"/>
      <c r="JOR244" s="118"/>
      <c r="JOS244" s="118"/>
      <c r="JOT244" s="118"/>
      <c r="JOU244" s="119"/>
      <c r="JOV244" s="120"/>
      <c r="JOW244" s="121"/>
      <c r="JOX244" s="121"/>
      <c r="JOY244" s="121"/>
      <c r="JOZ244" s="121"/>
      <c r="JPA244" s="121"/>
      <c r="JPB244" s="121"/>
      <c r="JPC244" s="122"/>
      <c r="JPD244" s="116"/>
      <c r="JPE244" s="117"/>
      <c r="JPF244" s="118"/>
      <c r="JPG244" s="118"/>
      <c r="JPH244" s="118"/>
      <c r="JPI244" s="118"/>
      <c r="JPJ244" s="119"/>
      <c r="JPK244" s="120"/>
      <c r="JPL244" s="121"/>
      <c r="JPM244" s="121"/>
      <c r="JPN244" s="121"/>
      <c r="JPO244" s="121"/>
      <c r="JPP244" s="121"/>
      <c r="JPQ244" s="121"/>
      <c r="JPR244" s="122"/>
      <c r="JPS244" s="116"/>
      <c r="JPT244" s="117"/>
      <c r="JPU244" s="118"/>
      <c r="JPV244" s="118"/>
      <c r="JPW244" s="118"/>
      <c r="JPX244" s="118"/>
      <c r="JPY244" s="119"/>
      <c r="JPZ244" s="120"/>
      <c r="JQA244" s="121"/>
      <c r="JQB244" s="121"/>
      <c r="JQC244" s="121"/>
      <c r="JQD244" s="121"/>
      <c r="JQE244" s="121"/>
      <c r="JQF244" s="121"/>
      <c r="JQG244" s="122"/>
      <c r="JQH244" s="116"/>
      <c r="JQI244" s="117"/>
      <c r="JQJ244" s="118"/>
      <c r="JQK244" s="118"/>
      <c r="JQL244" s="118"/>
      <c r="JQM244" s="118"/>
      <c r="JQN244" s="119"/>
      <c r="JQO244" s="120"/>
      <c r="JQP244" s="121"/>
      <c r="JQQ244" s="121"/>
      <c r="JQR244" s="121"/>
      <c r="JQS244" s="121"/>
      <c r="JQT244" s="121"/>
      <c r="JQU244" s="121"/>
      <c r="JQV244" s="122"/>
      <c r="JQW244" s="116"/>
      <c r="JQX244" s="117"/>
      <c r="JQY244" s="118"/>
      <c r="JQZ244" s="118"/>
      <c r="JRA244" s="118"/>
      <c r="JRB244" s="118"/>
      <c r="JRC244" s="119"/>
      <c r="JRD244" s="120"/>
      <c r="JRE244" s="121"/>
      <c r="JRF244" s="121"/>
      <c r="JRG244" s="121"/>
      <c r="JRH244" s="121"/>
      <c r="JRI244" s="121"/>
      <c r="JRJ244" s="121"/>
      <c r="JRK244" s="122"/>
      <c r="JRL244" s="116"/>
      <c r="JRM244" s="117"/>
      <c r="JRN244" s="118"/>
      <c r="JRO244" s="118"/>
      <c r="JRP244" s="118"/>
      <c r="JRQ244" s="118"/>
      <c r="JRR244" s="119"/>
      <c r="JRS244" s="120"/>
      <c r="JRT244" s="121"/>
      <c r="JRU244" s="121"/>
      <c r="JRV244" s="121"/>
      <c r="JRW244" s="121"/>
      <c r="JRX244" s="121"/>
      <c r="JRY244" s="121"/>
      <c r="JRZ244" s="122"/>
      <c r="JSA244" s="116"/>
      <c r="JSB244" s="117"/>
      <c r="JSC244" s="118"/>
      <c r="JSD244" s="118"/>
      <c r="JSE244" s="118"/>
      <c r="JSF244" s="118"/>
      <c r="JSG244" s="119"/>
      <c r="JSH244" s="120"/>
      <c r="JSI244" s="121"/>
      <c r="JSJ244" s="121"/>
      <c r="JSK244" s="121"/>
      <c r="JSL244" s="121"/>
      <c r="JSM244" s="121"/>
      <c r="JSN244" s="121"/>
      <c r="JSO244" s="122"/>
      <c r="JSP244" s="116"/>
      <c r="JSQ244" s="117"/>
      <c r="JSR244" s="118"/>
      <c r="JSS244" s="118"/>
      <c r="JST244" s="118"/>
      <c r="JSU244" s="118"/>
      <c r="JSV244" s="119"/>
      <c r="JSW244" s="120"/>
      <c r="JSX244" s="121"/>
      <c r="JSY244" s="121"/>
      <c r="JSZ244" s="121"/>
      <c r="JTA244" s="121"/>
      <c r="JTB244" s="121"/>
      <c r="JTC244" s="121"/>
      <c r="JTD244" s="122"/>
      <c r="JTE244" s="116"/>
      <c r="JTF244" s="117"/>
      <c r="JTG244" s="118"/>
      <c r="JTH244" s="118"/>
      <c r="JTI244" s="118"/>
      <c r="JTJ244" s="118"/>
      <c r="JTK244" s="119"/>
      <c r="JTL244" s="120"/>
      <c r="JTM244" s="121"/>
      <c r="JTN244" s="121"/>
      <c r="JTO244" s="121"/>
      <c r="JTP244" s="121"/>
      <c r="JTQ244" s="121"/>
      <c r="JTR244" s="121"/>
      <c r="JTS244" s="122"/>
      <c r="JTT244" s="116"/>
      <c r="JTU244" s="117"/>
      <c r="JTV244" s="118"/>
      <c r="JTW244" s="118"/>
      <c r="JTX244" s="118"/>
      <c r="JTY244" s="118"/>
      <c r="JTZ244" s="119"/>
      <c r="JUA244" s="120"/>
      <c r="JUB244" s="121"/>
      <c r="JUC244" s="121"/>
      <c r="JUD244" s="121"/>
      <c r="JUE244" s="121"/>
      <c r="JUF244" s="121"/>
      <c r="JUG244" s="121"/>
      <c r="JUH244" s="122"/>
      <c r="JUI244" s="116"/>
      <c r="JUJ244" s="117"/>
      <c r="JUK244" s="118"/>
      <c r="JUL244" s="118"/>
      <c r="JUM244" s="118"/>
      <c r="JUN244" s="118"/>
      <c r="JUO244" s="119"/>
      <c r="JUP244" s="120"/>
      <c r="JUQ244" s="121"/>
      <c r="JUR244" s="121"/>
      <c r="JUS244" s="121"/>
      <c r="JUT244" s="121"/>
      <c r="JUU244" s="121"/>
      <c r="JUV244" s="121"/>
      <c r="JUW244" s="122"/>
      <c r="JUX244" s="116"/>
      <c r="JUY244" s="117"/>
      <c r="JUZ244" s="118"/>
      <c r="JVA244" s="118"/>
      <c r="JVB244" s="118"/>
      <c r="JVC244" s="118"/>
      <c r="JVD244" s="119"/>
      <c r="JVE244" s="120"/>
      <c r="JVF244" s="121"/>
      <c r="JVG244" s="121"/>
      <c r="JVH244" s="121"/>
      <c r="JVI244" s="121"/>
      <c r="JVJ244" s="121"/>
      <c r="JVK244" s="121"/>
      <c r="JVL244" s="122"/>
      <c r="JVM244" s="116"/>
      <c r="JVN244" s="117"/>
      <c r="JVO244" s="118"/>
      <c r="JVP244" s="118"/>
      <c r="JVQ244" s="118"/>
      <c r="JVR244" s="118"/>
      <c r="JVS244" s="119"/>
      <c r="JVT244" s="120"/>
      <c r="JVU244" s="121"/>
      <c r="JVV244" s="121"/>
      <c r="JVW244" s="121"/>
      <c r="JVX244" s="121"/>
      <c r="JVY244" s="121"/>
      <c r="JVZ244" s="121"/>
      <c r="JWA244" s="122"/>
      <c r="JWB244" s="116"/>
      <c r="JWC244" s="117"/>
      <c r="JWD244" s="118"/>
      <c r="JWE244" s="118"/>
      <c r="JWF244" s="118"/>
      <c r="JWG244" s="118"/>
      <c r="JWH244" s="119"/>
      <c r="JWI244" s="120"/>
      <c r="JWJ244" s="121"/>
      <c r="JWK244" s="121"/>
      <c r="JWL244" s="121"/>
      <c r="JWM244" s="121"/>
      <c r="JWN244" s="121"/>
      <c r="JWO244" s="121"/>
      <c r="JWP244" s="122"/>
      <c r="JWQ244" s="116"/>
      <c r="JWR244" s="117"/>
      <c r="JWS244" s="118"/>
      <c r="JWT244" s="118"/>
      <c r="JWU244" s="118"/>
      <c r="JWV244" s="118"/>
      <c r="JWW244" s="119"/>
      <c r="JWX244" s="120"/>
      <c r="JWY244" s="121"/>
      <c r="JWZ244" s="121"/>
      <c r="JXA244" s="121"/>
      <c r="JXB244" s="121"/>
      <c r="JXC244" s="121"/>
      <c r="JXD244" s="121"/>
      <c r="JXE244" s="122"/>
      <c r="JXF244" s="116"/>
      <c r="JXG244" s="117"/>
      <c r="JXH244" s="118"/>
      <c r="JXI244" s="118"/>
      <c r="JXJ244" s="118"/>
      <c r="JXK244" s="118"/>
      <c r="JXL244" s="119"/>
      <c r="JXM244" s="120"/>
      <c r="JXN244" s="121"/>
      <c r="JXO244" s="121"/>
      <c r="JXP244" s="121"/>
      <c r="JXQ244" s="121"/>
      <c r="JXR244" s="121"/>
      <c r="JXS244" s="121"/>
      <c r="JXT244" s="122"/>
      <c r="JXU244" s="116"/>
      <c r="JXV244" s="117"/>
      <c r="JXW244" s="118"/>
      <c r="JXX244" s="118"/>
      <c r="JXY244" s="118"/>
      <c r="JXZ244" s="118"/>
      <c r="JYA244" s="119"/>
      <c r="JYB244" s="120"/>
      <c r="JYC244" s="121"/>
      <c r="JYD244" s="121"/>
      <c r="JYE244" s="121"/>
      <c r="JYF244" s="121"/>
      <c r="JYG244" s="121"/>
      <c r="JYH244" s="121"/>
      <c r="JYI244" s="122"/>
      <c r="JYJ244" s="116"/>
      <c r="JYK244" s="117"/>
      <c r="JYL244" s="118"/>
      <c r="JYM244" s="118"/>
      <c r="JYN244" s="118"/>
      <c r="JYO244" s="118"/>
      <c r="JYP244" s="119"/>
      <c r="JYQ244" s="120"/>
      <c r="JYR244" s="121"/>
      <c r="JYS244" s="121"/>
      <c r="JYT244" s="121"/>
      <c r="JYU244" s="121"/>
      <c r="JYV244" s="121"/>
      <c r="JYW244" s="121"/>
      <c r="JYX244" s="122"/>
      <c r="JYY244" s="116"/>
      <c r="JYZ244" s="117"/>
      <c r="JZA244" s="118"/>
      <c r="JZB244" s="118"/>
      <c r="JZC244" s="118"/>
      <c r="JZD244" s="118"/>
      <c r="JZE244" s="119"/>
      <c r="JZF244" s="120"/>
      <c r="JZG244" s="121"/>
      <c r="JZH244" s="121"/>
      <c r="JZI244" s="121"/>
      <c r="JZJ244" s="121"/>
      <c r="JZK244" s="121"/>
      <c r="JZL244" s="121"/>
      <c r="JZM244" s="122"/>
      <c r="JZN244" s="116"/>
      <c r="JZO244" s="117"/>
      <c r="JZP244" s="118"/>
      <c r="JZQ244" s="118"/>
      <c r="JZR244" s="118"/>
      <c r="JZS244" s="118"/>
      <c r="JZT244" s="119"/>
      <c r="JZU244" s="120"/>
      <c r="JZV244" s="121"/>
      <c r="JZW244" s="121"/>
      <c r="JZX244" s="121"/>
      <c r="JZY244" s="121"/>
      <c r="JZZ244" s="121"/>
      <c r="KAA244" s="121"/>
      <c r="KAB244" s="122"/>
      <c r="KAC244" s="116"/>
      <c r="KAD244" s="117"/>
      <c r="KAE244" s="118"/>
      <c r="KAF244" s="118"/>
      <c r="KAG244" s="118"/>
      <c r="KAH244" s="118"/>
      <c r="KAI244" s="119"/>
      <c r="KAJ244" s="120"/>
      <c r="KAK244" s="121"/>
      <c r="KAL244" s="121"/>
      <c r="KAM244" s="121"/>
      <c r="KAN244" s="121"/>
      <c r="KAO244" s="121"/>
      <c r="KAP244" s="121"/>
      <c r="KAQ244" s="122"/>
      <c r="KAR244" s="116"/>
      <c r="KAS244" s="117"/>
      <c r="KAT244" s="118"/>
      <c r="KAU244" s="118"/>
      <c r="KAV244" s="118"/>
      <c r="KAW244" s="118"/>
      <c r="KAX244" s="119"/>
      <c r="KAY244" s="120"/>
      <c r="KAZ244" s="121"/>
      <c r="KBA244" s="121"/>
      <c r="KBB244" s="121"/>
      <c r="KBC244" s="121"/>
      <c r="KBD244" s="121"/>
      <c r="KBE244" s="121"/>
      <c r="KBF244" s="122"/>
      <c r="KBG244" s="116"/>
      <c r="KBH244" s="117"/>
      <c r="KBI244" s="118"/>
      <c r="KBJ244" s="118"/>
      <c r="KBK244" s="118"/>
      <c r="KBL244" s="118"/>
      <c r="KBM244" s="119"/>
      <c r="KBN244" s="120"/>
      <c r="KBO244" s="121"/>
      <c r="KBP244" s="121"/>
      <c r="KBQ244" s="121"/>
      <c r="KBR244" s="121"/>
      <c r="KBS244" s="121"/>
      <c r="KBT244" s="121"/>
      <c r="KBU244" s="122"/>
      <c r="KBV244" s="116"/>
      <c r="KBW244" s="117"/>
      <c r="KBX244" s="118"/>
      <c r="KBY244" s="118"/>
      <c r="KBZ244" s="118"/>
      <c r="KCA244" s="118"/>
      <c r="KCB244" s="119"/>
      <c r="KCC244" s="120"/>
      <c r="KCD244" s="121"/>
      <c r="KCE244" s="121"/>
      <c r="KCF244" s="121"/>
      <c r="KCG244" s="121"/>
      <c r="KCH244" s="121"/>
      <c r="KCI244" s="121"/>
      <c r="KCJ244" s="122"/>
      <c r="KCK244" s="116"/>
      <c r="KCL244" s="117"/>
      <c r="KCM244" s="118"/>
      <c r="KCN244" s="118"/>
      <c r="KCO244" s="118"/>
      <c r="KCP244" s="118"/>
      <c r="KCQ244" s="119"/>
      <c r="KCR244" s="120"/>
      <c r="KCS244" s="121"/>
      <c r="KCT244" s="121"/>
      <c r="KCU244" s="121"/>
      <c r="KCV244" s="121"/>
      <c r="KCW244" s="121"/>
      <c r="KCX244" s="121"/>
      <c r="KCY244" s="122"/>
      <c r="KCZ244" s="116"/>
      <c r="KDA244" s="117"/>
      <c r="KDB244" s="118"/>
      <c r="KDC244" s="118"/>
      <c r="KDD244" s="118"/>
      <c r="KDE244" s="118"/>
      <c r="KDF244" s="119"/>
      <c r="KDG244" s="120"/>
      <c r="KDH244" s="121"/>
      <c r="KDI244" s="121"/>
      <c r="KDJ244" s="121"/>
      <c r="KDK244" s="121"/>
      <c r="KDL244" s="121"/>
      <c r="KDM244" s="121"/>
      <c r="KDN244" s="122"/>
      <c r="KDO244" s="116"/>
      <c r="KDP244" s="117"/>
      <c r="KDQ244" s="118"/>
      <c r="KDR244" s="118"/>
      <c r="KDS244" s="118"/>
      <c r="KDT244" s="118"/>
      <c r="KDU244" s="119"/>
      <c r="KDV244" s="120"/>
      <c r="KDW244" s="121"/>
      <c r="KDX244" s="121"/>
      <c r="KDY244" s="121"/>
      <c r="KDZ244" s="121"/>
      <c r="KEA244" s="121"/>
      <c r="KEB244" s="121"/>
      <c r="KEC244" s="122"/>
      <c r="KED244" s="116"/>
      <c r="KEE244" s="117"/>
      <c r="KEF244" s="118"/>
      <c r="KEG244" s="118"/>
      <c r="KEH244" s="118"/>
      <c r="KEI244" s="118"/>
      <c r="KEJ244" s="119"/>
      <c r="KEK244" s="120"/>
      <c r="KEL244" s="121"/>
      <c r="KEM244" s="121"/>
      <c r="KEN244" s="121"/>
      <c r="KEO244" s="121"/>
      <c r="KEP244" s="121"/>
      <c r="KEQ244" s="121"/>
      <c r="KER244" s="122"/>
      <c r="KES244" s="116"/>
      <c r="KET244" s="117"/>
      <c r="KEU244" s="118"/>
      <c r="KEV244" s="118"/>
      <c r="KEW244" s="118"/>
      <c r="KEX244" s="118"/>
      <c r="KEY244" s="119"/>
      <c r="KEZ244" s="120"/>
      <c r="KFA244" s="121"/>
      <c r="KFB244" s="121"/>
      <c r="KFC244" s="121"/>
      <c r="KFD244" s="121"/>
      <c r="KFE244" s="121"/>
      <c r="KFF244" s="121"/>
      <c r="KFG244" s="122"/>
      <c r="KFH244" s="116"/>
      <c r="KFI244" s="117"/>
      <c r="KFJ244" s="118"/>
      <c r="KFK244" s="118"/>
      <c r="KFL244" s="118"/>
      <c r="KFM244" s="118"/>
      <c r="KFN244" s="119"/>
      <c r="KFO244" s="120"/>
      <c r="KFP244" s="121"/>
      <c r="KFQ244" s="121"/>
      <c r="KFR244" s="121"/>
      <c r="KFS244" s="121"/>
      <c r="KFT244" s="121"/>
      <c r="KFU244" s="121"/>
      <c r="KFV244" s="122"/>
      <c r="KFW244" s="116"/>
      <c r="KFX244" s="117"/>
      <c r="KFY244" s="118"/>
      <c r="KFZ244" s="118"/>
      <c r="KGA244" s="118"/>
      <c r="KGB244" s="118"/>
      <c r="KGC244" s="119"/>
      <c r="KGD244" s="120"/>
      <c r="KGE244" s="121"/>
      <c r="KGF244" s="121"/>
      <c r="KGG244" s="121"/>
      <c r="KGH244" s="121"/>
      <c r="KGI244" s="121"/>
      <c r="KGJ244" s="121"/>
      <c r="KGK244" s="122"/>
      <c r="KGL244" s="116"/>
      <c r="KGM244" s="117"/>
      <c r="KGN244" s="118"/>
      <c r="KGO244" s="118"/>
      <c r="KGP244" s="118"/>
      <c r="KGQ244" s="118"/>
      <c r="KGR244" s="119"/>
      <c r="KGS244" s="120"/>
      <c r="KGT244" s="121"/>
      <c r="KGU244" s="121"/>
      <c r="KGV244" s="121"/>
      <c r="KGW244" s="121"/>
      <c r="KGX244" s="121"/>
      <c r="KGY244" s="121"/>
      <c r="KGZ244" s="122"/>
      <c r="KHA244" s="116"/>
      <c r="KHB244" s="117"/>
      <c r="KHC244" s="118"/>
      <c r="KHD244" s="118"/>
      <c r="KHE244" s="118"/>
      <c r="KHF244" s="118"/>
      <c r="KHG244" s="119"/>
      <c r="KHH244" s="120"/>
      <c r="KHI244" s="121"/>
      <c r="KHJ244" s="121"/>
      <c r="KHK244" s="121"/>
      <c r="KHL244" s="121"/>
      <c r="KHM244" s="121"/>
      <c r="KHN244" s="121"/>
      <c r="KHO244" s="122"/>
      <c r="KHP244" s="116"/>
      <c r="KHQ244" s="117"/>
      <c r="KHR244" s="118"/>
      <c r="KHS244" s="118"/>
      <c r="KHT244" s="118"/>
      <c r="KHU244" s="118"/>
      <c r="KHV244" s="119"/>
      <c r="KHW244" s="120"/>
      <c r="KHX244" s="121"/>
      <c r="KHY244" s="121"/>
      <c r="KHZ244" s="121"/>
      <c r="KIA244" s="121"/>
      <c r="KIB244" s="121"/>
      <c r="KIC244" s="121"/>
      <c r="KID244" s="122"/>
      <c r="KIE244" s="116"/>
      <c r="KIF244" s="117"/>
      <c r="KIG244" s="118"/>
      <c r="KIH244" s="118"/>
      <c r="KII244" s="118"/>
      <c r="KIJ244" s="118"/>
      <c r="KIK244" s="119"/>
      <c r="KIL244" s="120"/>
      <c r="KIM244" s="121"/>
      <c r="KIN244" s="121"/>
      <c r="KIO244" s="121"/>
      <c r="KIP244" s="121"/>
      <c r="KIQ244" s="121"/>
      <c r="KIR244" s="121"/>
      <c r="KIS244" s="122"/>
      <c r="KIT244" s="116"/>
      <c r="KIU244" s="117"/>
      <c r="KIV244" s="118"/>
      <c r="KIW244" s="118"/>
      <c r="KIX244" s="118"/>
      <c r="KIY244" s="118"/>
      <c r="KIZ244" s="119"/>
      <c r="KJA244" s="120"/>
      <c r="KJB244" s="121"/>
      <c r="KJC244" s="121"/>
      <c r="KJD244" s="121"/>
      <c r="KJE244" s="121"/>
      <c r="KJF244" s="121"/>
      <c r="KJG244" s="121"/>
      <c r="KJH244" s="122"/>
      <c r="KJI244" s="116"/>
      <c r="KJJ244" s="117"/>
      <c r="KJK244" s="118"/>
      <c r="KJL244" s="118"/>
      <c r="KJM244" s="118"/>
      <c r="KJN244" s="118"/>
      <c r="KJO244" s="119"/>
      <c r="KJP244" s="120"/>
      <c r="KJQ244" s="121"/>
      <c r="KJR244" s="121"/>
      <c r="KJS244" s="121"/>
      <c r="KJT244" s="121"/>
      <c r="KJU244" s="121"/>
      <c r="KJV244" s="121"/>
      <c r="KJW244" s="122"/>
      <c r="KJX244" s="116"/>
      <c r="KJY244" s="117"/>
      <c r="KJZ244" s="118"/>
      <c r="KKA244" s="118"/>
      <c r="KKB244" s="118"/>
      <c r="KKC244" s="118"/>
      <c r="KKD244" s="119"/>
      <c r="KKE244" s="120"/>
      <c r="KKF244" s="121"/>
      <c r="KKG244" s="121"/>
      <c r="KKH244" s="121"/>
      <c r="KKI244" s="121"/>
      <c r="KKJ244" s="121"/>
      <c r="KKK244" s="121"/>
      <c r="KKL244" s="122"/>
      <c r="KKM244" s="116"/>
      <c r="KKN244" s="117"/>
      <c r="KKO244" s="118"/>
      <c r="KKP244" s="118"/>
      <c r="KKQ244" s="118"/>
      <c r="KKR244" s="118"/>
      <c r="KKS244" s="119"/>
      <c r="KKT244" s="120"/>
      <c r="KKU244" s="121"/>
      <c r="KKV244" s="121"/>
      <c r="KKW244" s="121"/>
      <c r="KKX244" s="121"/>
      <c r="KKY244" s="121"/>
      <c r="KKZ244" s="121"/>
      <c r="KLA244" s="122"/>
      <c r="KLB244" s="116"/>
      <c r="KLC244" s="117"/>
      <c r="KLD244" s="118"/>
      <c r="KLE244" s="118"/>
      <c r="KLF244" s="118"/>
      <c r="KLG244" s="118"/>
      <c r="KLH244" s="119"/>
      <c r="KLI244" s="120"/>
      <c r="KLJ244" s="121"/>
      <c r="KLK244" s="121"/>
      <c r="KLL244" s="121"/>
      <c r="KLM244" s="121"/>
      <c r="KLN244" s="121"/>
      <c r="KLO244" s="121"/>
      <c r="KLP244" s="122"/>
      <c r="KLQ244" s="116"/>
      <c r="KLR244" s="117"/>
      <c r="KLS244" s="118"/>
      <c r="KLT244" s="118"/>
      <c r="KLU244" s="118"/>
      <c r="KLV244" s="118"/>
      <c r="KLW244" s="119"/>
      <c r="KLX244" s="120"/>
      <c r="KLY244" s="121"/>
      <c r="KLZ244" s="121"/>
      <c r="KMA244" s="121"/>
      <c r="KMB244" s="121"/>
      <c r="KMC244" s="121"/>
      <c r="KMD244" s="121"/>
      <c r="KME244" s="122"/>
      <c r="KMF244" s="116"/>
      <c r="KMG244" s="117"/>
      <c r="KMH244" s="118"/>
      <c r="KMI244" s="118"/>
      <c r="KMJ244" s="118"/>
      <c r="KMK244" s="118"/>
      <c r="KML244" s="119"/>
      <c r="KMM244" s="120"/>
      <c r="KMN244" s="121"/>
      <c r="KMO244" s="121"/>
      <c r="KMP244" s="121"/>
      <c r="KMQ244" s="121"/>
      <c r="KMR244" s="121"/>
      <c r="KMS244" s="121"/>
      <c r="KMT244" s="122"/>
      <c r="KMU244" s="116"/>
      <c r="KMV244" s="117"/>
      <c r="KMW244" s="118"/>
      <c r="KMX244" s="118"/>
      <c r="KMY244" s="118"/>
      <c r="KMZ244" s="118"/>
      <c r="KNA244" s="119"/>
      <c r="KNB244" s="120"/>
      <c r="KNC244" s="121"/>
      <c r="KND244" s="121"/>
      <c r="KNE244" s="121"/>
      <c r="KNF244" s="121"/>
      <c r="KNG244" s="121"/>
      <c r="KNH244" s="121"/>
      <c r="KNI244" s="122"/>
      <c r="KNJ244" s="116"/>
      <c r="KNK244" s="117"/>
      <c r="KNL244" s="118"/>
      <c r="KNM244" s="118"/>
      <c r="KNN244" s="118"/>
      <c r="KNO244" s="118"/>
      <c r="KNP244" s="119"/>
      <c r="KNQ244" s="120"/>
      <c r="KNR244" s="121"/>
      <c r="KNS244" s="121"/>
      <c r="KNT244" s="121"/>
      <c r="KNU244" s="121"/>
      <c r="KNV244" s="121"/>
      <c r="KNW244" s="121"/>
      <c r="KNX244" s="122"/>
      <c r="KNY244" s="116"/>
      <c r="KNZ244" s="117"/>
      <c r="KOA244" s="118"/>
      <c r="KOB244" s="118"/>
      <c r="KOC244" s="118"/>
      <c r="KOD244" s="118"/>
      <c r="KOE244" s="119"/>
      <c r="KOF244" s="120"/>
      <c r="KOG244" s="121"/>
      <c r="KOH244" s="121"/>
      <c r="KOI244" s="121"/>
      <c r="KOJ244" s="121"/>
      <c r="KOK244" s="121"/>
      <c r="KOL244" s="121"/>
      <c r="KOM244" s="122"/>
      <c r="KON244" s="116"/>
      <c r="KOO244" s="117"/>
      <c r="KOP244" s="118"/>
      <c r="KOQ244" s="118"/>
      <c r="KOR244" s="118"/>
      <c r="KOS244" s="118"/>
      <c r="KOT244" s="119"/>
      <c r="KOU244" s="120"/>
      <c r="KOV244" s="121"/>
      <c r="KOW244" s="121"/>
      <c r="KOX244" s="121"/>
      <c r="KOY244" s="121"/>
      <c r="KOZ244" s="121"/>
      <c r="KPA244" s="121"/>
      <c r="KPB244" s="122"/>
      <c r="KPC244" s="116"/>
      <c r="KPD244" s="117"/>
      <c r="KPE244" s="118"/>
      <c r="KPF244" s="118"/>
      <c r="KPG244" s="118"/>
      <c r="KPH244" s="118"/>
      <c r="KPI244" s="119"/>
      <c r="KPJ244" s="120"/>
      <c r="KPK244" s="121"/>
      <c r="KPL244" s="121"/>
      <c r="KPM244" s="121"/>
      <c r="KPN244" s="121"/>
      <c r="KPO244" s="121"/>
      <c r="KPP244" s="121"/>
      <c r="KPQ244" s="122"/>
      <c r="KPR244" s="116"/>
      <c r="KPS244" s="117"/>
      <c r="KPT244" s="118"/>
      <c r="KPU244" s="118"/>
      <c r="KPV244" s="118"/>
      <c r="KPW244" s="118"/>
      <c r="KPX244" s="119"/>
      <c r="KPY244" s="120"/>
      <c r="KPZ244" s="121"/>
      <c r="KQA244" s="121"/>
      <c r="KQB244" s="121"/>
      <c r="KQC244" s="121"/>
      <c r="KQD244" s="121"/>
      <c r="KQE244" s="121"/>
      <c r="KQF244" s="122"/>
      <c r="KQG244" s="116"/>
      <c r="KQH244" s="117"/>
      <c r="KQI244" s="118"/>
      <c r="KQJ244" s="118"/>
      <c r="KQK244" s="118"/>
      <c r="KQL244" s="118"/>
      <c r="KQM244" s="119"/>
      <c r="KQN244" s="120"/>
      <c r="KQO244" s="121"/>
      <c r="KQP244" s="121"/>
      <c r="KQQ244" s="121"/>
      <c r="KQR244" s="121"/>
      <c r="KQS244" s="121"/>
      <c r="KQT244" s="121"/>
      <c r="KQU244" s="122"/>
      <c r="KQV244" s="116"/>
      <c r="KQW244" s="117"/>
      <c r="KQX244" s="118"/>
      <c r="KQY244" s="118"/>
      <c r="KQZ244" s="118"/>
      <c r="KRA244" s="118"/>
      <c r="KRB244" s="119"/>
      <c r="KRC244" s="120"/>
      <c r="KRD244" s="121"/>
      <c r="KRE244" s="121"/>
      <c r="KRF244" s="121"/>
      <c r="KRG244" s="121"/>
      <c r="KRH244" s="121"/>
      <c r="KRI244" s="121"/>
      <c r="KRJ244" s="122"/>
      <c r="KRK244" s="116"/>
      <c r="KRL244" s="117"/>
      <c r="KRM244" s="118"/>
      <c r="KRN244" s="118"/>
      <c r="KRO244" s="118"/>
      <c r="KRP244" s="118"/>
      <c r="KRQ244" s="119"/>
      <c r="KRR244" s="120"/>
      <c r="KRS244" s="121"/>
      <c r="KRT244" s="121"/>
      <c r="KRU244" s="121"/>
      <c r="KRV244" s="121"/>
      <c r="KRW244" s="121"/>
      <c r="KRX244" s="121"/>
      <c r="KRY244" s="122"/>
      <c r="KRZ244" s="116"/>
      <c r="KSA244" s="117"/>
      <c r="KSB244" s="118"/>
      <c r="KSC244" s="118"/>
      <c r="KSD244" s="118"/>
      <c r="KSE244" s="118"/>
      <c r="KSF244" s="119"/>
      <c r="KSG244" s="120"/>
      <c r="KSH244" s="121"/>
      <c r="KSI244" s="121"/>
      <c r="KSJ244" s="121"/>
      <c r="KSK244" s="121"/>
      <c r="KSL244" s="121"/>
      <c r="KSM244" s="121"/>
      <c r="KSN244" s="122"/>
      <c r="KSO244" s="116"/>
      <c r="KSP244" s="117"/>
      <c r="KSQ244" s="118"/>
      <c r="KSR244" s="118"/>
      <c r="KSS244" s="118"/>
      <c r="KST244" s="118"/>
      <c r="KSU244" s="119"/>
      <c r="KSV244" s="120"/>
      <c r="KSW244" s="121"/>
      <c r="KSX244" s="121"/>
      <c r="KSY244" s="121"/>
      <c r="KSZ244" s="121"/>
      <c r="KTA244" s="121"/>
      <c r="KTB244" s="121"/>
      <c r="KTC244" s="122"/>
      <c r="KTD244" s="116"/>
      <c r="KTE244" s="117"/>
      <c r="KTF244" s="118"/>
      <c r="KTG244" s="118"/>
      <c r="KTH244" s="118"/>
      <c r="KTI244" s="118"/>
      <c r="KTJ244" s="119"/>
      <c r="KTK244" s="120"/>
      <c r="KTL244" s="121"/>
      <c r="KTM244" s="121"/>
      <c r="KTN244" s="121"/>
      <c r="KTO244" s="121"/>
      <c r="KTP244" s="121"/>
      <c r="KTQ244" s="121"/>
      <c r="KTR244" s="122"/>
      <c r="KTS244" s="116"/>
      <c r="KTT244" s="117"/>
      <c r="KTU244" s="118"/>
      <c r="KTV244" s="118"/>
      <c r="KTW244" s="118"/>
      <c r="KTX244" s="118"/>
      <c r="KTY244" s="119"/>
      <c r="KTZ244" s="120"/>
      <c r="KUA244" s="121"/>
      <c r="KUB244" s="121"/>
      <c r="KUC244" s="121"/>
      <c r="KUD244" s="121"/>
      <c r="KUE244" s="121"/>
      <c r="KUF244" s="121"/>
      <c r="KUG244" s="122"/>
      <c r="KUH244" s="116"/>
      <c r="KUI244" s="117"/>
      <c r="KUJ244" s="118"/>
      <c r="KUK244" s="118"/>
      <c r="KUL244" s="118"/>
      <c r="KUM244" s="118"/>
      <c r="KUN244" s="119"/>
      <c r="KUO244" s="120"/>
      <c r="KUP244" s="121"/>
      <c r="KUQ244" s="121"/>
      <c r="KUR244" s="121"/>
      <c r="KUS244" s="121"/>
      <c r="KUT244" s="121"/>
      <c r="KUU244" s="121"/>
      <c r="KUV244" s="122"/>
      <c r="KUW244" s="116"/>
      <c r="KUX244" s="117"/>
      <c r="KUY244" s="118"/>
      <c r="KUZ244" s="118"/>
      <c r="KVA244" s="118"/>
      <c r="KVB244" s="118"/>
      <c r="KVC244" s="119"/>
      <c r="KVD244" s="120"/>
      <c r="KVE244" s="121"/>
      <c r="KVF244" s="121"/>
      <c r="KVG244" s="121"/>
      <c r="KVH244" s="121"/>
      <c r="KVI244" s="121"/>
      <c r="KVJ244" s="121"/>
      <c r="KVK244" s="122"/>
      <c r="KVL244" s="116"/>
      <c r="KVM244" s="117"/>
      <c r="KVN244" s="118"/>
      <c r="KVO244" s="118"/>
      <c r="KVP244" s="118"/>
      <c r="KVQ244" s="118"/>
      <c r="KVR244" s="119"/>
      <c r="KVS244" s="120"/>
      <c r="KVT244" s="121"/>
      <c r="KVU244" s="121"/>
      <c r="KVV244" s="121"/>
      <c r="KVW244" s="121"/>
      <c r="KVX244" s="121"/>
      <c r="KVY244" s="121"/>
      <c r="KVZ244" s="122"/>
      <c r="KWA244" s="116"/>
      <c r="KWB244" s="117"/>
      <c r="KWC244" s="118"/>
      <c r="KWD244" s="118"/>
      <c r="KWE244" s="118"/>
      <c r="KWF244" s="118"/>
      <c r="KWG244" s="119"/>
      <c r="KWH244" s="120"/>
      <c r="KWI244" s="121"/>
      <c r="KWJ244" s="121"/>
      <c r="KWK244" s="121"/>
      <c r="KWL244" s="121"/>
      <c r="KWM244" s="121"/>
      <c r="KWN244" s="121"/>
      <c r="KWO244" s="122"/>
      <c r="KWP244" s="116"/>
      <c r="KWQ244" s="117"/>
      <c r="KWR244" s="118"/>
      <c r="KWS244" s="118"/>
      <c r="KWT244" s="118"/>
      <c r="KWU244" s="118"/>
      <c r="KWV244" s="119"/>
      <c r="KWW244" s="120"/>
      <c r="KWX244" s="121"/>
      <c r="KWY244" s="121"/>
      <c r="KWZ244" s="121"/>
      <c r="KXA244" s="121"/>
      <c r="KXB244" s="121"/>
      <c r="KXC244" s="121"/>
      <c r="KXD244" s="122"/>
      <c r="KXE244" s="116"/>
      <c r="KXF244" s="117"/>
      <c r="KXG244" s="118"/>
      <c r="KXH244" s="118"/>
      <c r="KXI244" s="118"/>
      <c r="KXJ244" s="118"/>
      <c r="KXK244" s="119"/>
      <c r="KXL244" s="120"/>
      <c r="KXM244" s="121"/>
      <c r="KXN244" s="121"/>
      <c r="KXO244" s="121"/>
      <c r="KXP244" s="121"/>
      <c r="KXQ244" s="121"/>
      <c r="KXR244" s="121"/>
      <c r="KXS244" s="122"/>
      <c r="KXT244" s="116"/>
      <c r="KXU244" s="117"/>
      <c r="KXV244" s="118"/>
      <c r="KXW244" s="118"/>
      <c r="KXX244" s="118"/>
      <c r="KXY244" s="118"/>
      <c r="KXZ244" s="119"/>
      <c r="KYA244" s="120"/>
      <c r="KYB244" s="121"/>
      <c r="KYC244" s="121"/>
      <c r="KYD244" s="121"/>
      <c r="KYE244" s="121"/>
      <c r="KYF244" s="121"/>
      <c r="KYG244" s="121"/>
      <c r="KYH244" s="122"/>
      <c r="KYI244" s="116"/>
      <c r="KYJ244" s="117"/>
      <c r="KYK244" s="118"/>
      <c r="KYL244" s="118"/>
      <c r="KYM244" s="118"/>
      <c r="KYN244" s="118"/>
      <c r="KYO244" s="119"/>
      <c r="KYP244" s="120"/>
      <c r="KYQ244" s="121"/>
      <c r="KYR244" s="121"/>
      <c r="KYS244" s="121"/>
      <c r="KYT244" s="121"/>
      <c r="KYU244" s="121"/>
      <c r="KYV244" s="121"/>
      <c r="KYW244" s="122"/>
      <c r="KYX244" s="116"/>
      <c r="KYY244" s="117"/>
      <c r="KYZ244" s="118"/>
      <c r="KZA244" s="118"/>
      <c r="KZB244" s="118"/>
      <c r="KZC244" s="118"/>
      <c r="KZD244" s="119"/>
      <c r="KZE244" s="120"/>
      <c r="KZF244" s="121"/>
      <c r="KZG244" s="121"/>
      <c r="KZH244" s="121"/>
      <c r="KZI244" s="121"/>
      <c r="KZJ244" s="121"/>
      <c r="KZK244" s="121"/>
      <c r="KZL244" s="122"/>
      <c r="KZM244" s="116"/>
      <c r="KZN244" s="117"/>
      <c r="KZO244" s="118"/>
      <c r="KZP244" s="118"/>
      <c r="KZQ244" s="118"/>
      <c r="KZR244" s="118"/>
      <c r="KZS244" s="119"/>
      <c r="KZT244" s="120"/>
      <c r="KZU244" s="121"/>
      <c r="KZV244" s="121"/>
      <c r="KZW244" s="121"/>
      <c r="KZX244" s="121"/>
      <c r="KZY244" s="121"/>
      <c r="KZZ244" s="121"/>
      <c r="LAA244" s="122"/>
      <c r="LAB244" s="116"/>
      <c r="LAC244" s="117"/>
      <c r="LAD244" s="118"/>
      <c r="LAE244" s="118"/>
      <c r="LAF244" s="118"/>
      <c r="LAG244" s="118"/>
      <c r="LAH244" s="119"/>
      <c r="LAI244" s="120"/>
      <c r="LAJ244" s="121"/>
      <c r="LAK244" s="121"/>
      <c r="LAL244" s="121"/>
      <c r="LAM244" s="121"/>
      <c r="LAN244" s="121"/>
      <c r="LAO244" s="121"/>
      <c r="LAP244" s="122"/>
      <c r="LAQ244" s="116"/>
      <c r="LAR244" s="117"/>
      <c r="LAS244" s="118"/>
      <c r="LAT244" s="118"/>
      <c r="LAU244" s="118"/>
      <c r="LAV244" s="118"/>
      <c r="LAW244" s="119"/>
      <c r="LAX244" s="120"/>
      <c r="LAY244" s="121"/>
      <c r="LAZ244" s="121"/>
      <c r="LBA244" s="121"/>
      <c r="LBB244" s="121"/>
      <c r="LBC244" s="121"/>
      <c r="LBD244" s="121"/>
      <c r="LBE244" s="122"/>
      <c r="LBF244" s="116"/>
      <c r="LBG244" s="117"/>
      <c r="LBH244" s="118"/>
      <c r="LBI244" s="118"/>
      <c r="LBJ244" s="118"/>
      <c r="LBK244" s="118"/>
      <c r="LBL244" s="119"/>
      <c r="LBM244" s="120"/>
      <c r="LBN244" s="121"/>
      <c r="LBO244" s="121"/>
      <c r="LBP244" s="121"/>
      <c r="LBQ244" s="121"/>
      <c r="LBR244" s="121"/>
      <c r="LBS244" s="121"/>
      <c r="LBT244" s="122"/>
      <c r="LBU244" s="116"/>
      <c r="LBV244" s="117"/>
      <c r="LBW244" s="118"/>
      <c r="LBX244" s="118"/>
      <c r="LBY244" s="118"/>
      <c r="LBZ244" s="118"/>
      <c r="LCA244" s="119"/>
      <c r="LCB244" s="120"/>
      <c r="LCC244" s="121"/>
      <c r="LCD244" s="121"/>
      <c r="LCE244" s="121"/>
      <c r="LCF244" s="121"/>
      <c r="LCG244" s="121"/>
      <c r="LCH244" s="121"/>
      <c r="LCI244" s="122"/>
      <c r="LCJ244" s="116"/>
      <c r="LCK244" s="117"/>
      <c r="LCL244" s="118"/>
      <c r="LCM244" s="118"/>
      <c r="LCN244" s="118"/>
      <c r="LCO244" s="118"/>
      <c r="LCP244" s="119"/>
      <c r="LCQ244" s="120"/>
      <c r="LCR244" s="121"/>
      <c r="LCS244" s="121"/>
      <c r="LCT244" s="121"/>
      <c r="LCU244" s="121"/>
      <c r="LCV244" s="121"/>
      <c r="LCW244" s="121"/>
      <c r="LCX244" s="122"/>
      <c r="LCY244" s="116"/>
      <c r="LCZ244" s="117"/>
      <c r="LDA244" s="118"/>
      <c r="LDB244" s="118"/>
      <c r="LDC244" s="118"/>
      <c r="LDD244" s="118"/>
      <c r="LDE244" s="119"/>
      <c r="LDF244" s="120"/>
      <c r="LDG244" s="121"/>
      <c r="LDH244" s="121"/>
      <c r="LDI244" s="121"/>
      <c r="LDJ244" s="121"/>
      <c r="LDK244" s="121"/>
      <c r="LDL244" s="121"/>
      <c r="LDM244" s="122"/>
      <c r="LDN244" s="116"/>
      <c r="LDO244" s="117"/>
      <c r="LDP244" s="118"/>
      <c r="LDQ244" s="118"/>
      <c r="LDR244" s="118"/>
      <c r="LDS244" s="118"/>
      <c r="LDT244" s="119"/>
      <c r="LDU244" s="120"/>
      <c r="LDV244" s="121"/>
      <c r="LDW244" s="121"/>
      <c r="LDX244" s="121"/>
      <c r="LDY244" s="121"/>
      <c r="LDZ244" s="121"/>
      <c r="LEA244" s="121"/>
      <c r="LEB244" s="122"/>
      <c r="LEC244" s="116"/>
      <c r="LED244" s="117"/>
      <c r="LEE244" s="118"/>
      <c r="LEF244" s="118"/>
      <c r="LEG244" s="118"/>
      <c r="LEH244" s="118"/>
      <c r="LEI244" s="119"/>
      <c r="LEJ244" s="120"/>
      <c r="LEK244" s="121"/>
      <c r="LEL244" s="121"/>
      <c r="LEM244" s="121"/>
      <c r="LEN244" s="121"/>
      <c r="LEO244" s="121"/>
      <c r="LEP244" s="121"/>
      <c r="LEQ244" s="122"/>
      <c r="LER244" s="116"/>
      <c r="LES244" s="117"/>
      <c r="LET244" s="118"/>
      <c r="LEU244" s="118"/>
      <c r="LEV244" s="118"/>
      <c r="LEW244" s="118"/>
      <c r="LEX244" s="119"/>
      <c r="LEY244" s="120"/>
      <c r="LEZ244" s="121"/>
      <c r="LFA244" s="121"/>
      <c r="LFB244" s="121"/>
      <c r="LFC244" s="121"/>
      <c r="LFD244" s="121"/>
      <c r="LFE244" s="121"/>
      <c r="LFF244" s="122"/>
      <c r="LFG244" s="116"/>
      <c r="LFH244" s="117"/>
      <c r="LFI244" s="118"/>
      <c r="LFJ244" s="118"/>
      <c r="LFK244" s="118"/>
      <c r="LFL244" s="118"/>
      <c r="LFM244" s="119"/>
      <c r="LFN244" s="120"/>
      <c r="LFO244" s="121"/>
      <c r="LFP244" s="121"/>
      <c r="LFQ244" s="121"/>
      <c r="LFR244" s="121"/>
      <c r="LFS244" s="121"/>
      <c r="LFT244" s="121"/>
      <c r="LFU244" s="122"/>
      <c r="LFV244" s="116"/>
      <c r="LFW244" s="117"/>
      <c r="LFX244" s="118"/>
      <c r="LFY244" s="118"/>
      <c r="LFZ244" s="118"/>
      <c r="LGA244" s="118"/>
      <c r="LGB244" s="119"/>
      <c r="LGC244" s="120"/>
      <c r="LGD244" s="121"/>
      <c r="LGE244" s="121"/>
      <c r="LGF244" s="121"/>
      <c r="LGG244" s="121"/>
      <c r="LGH244" s="121"/>
      <c r="LGI244" s="121"/>
      <c r="LGJ244" s="122"/>
      <c r="LGK244" s="116"/>
      <c r="LGL244" s="117"/>
      <c r="LGM244" s="118"/>
      <c r="LGN244" s="118"/>
      <c r="LGO244" s="118"/>
      <c r="LGP244" s="118"/>
      <c r="LGQ244" s="119"/>
      <c r="LGR244" s="120"/>
      <c r="LGS244" s="121"/>
      <c r="LGT244" s="121"/>
      <c r="LGU244" s="121"/>
      <c r="LGV244" s="121"/>
      <c r="LGW244" s="121"/>
      <c r="LGX244" s="121"/>
      <c r="LGY244" s="122"/>
      <c r="LGZ244" s="116"/>
      <c r="LHA244" s="117"/>
      <c r="LHB244" s="118"/>
      <c r="LHC244" s="118"/>
      <c r="LHD244" s="118"/>
      <c r="LHE244" s="118"/>
      <c r="LHF244" s="119"/>
      <c r="LHG244" s="120"/>
      <c r="LHH244" s="121"/>
      <c r="LHI244" s="121"/>
      <c r="LHJ244" s="121"/>
      <c r="LHK244" s="121"/>
      <c r="LHL244" s="121"/>
      <c r="LHM244" s="121"/>
      <c r="LHN244" s="122"/>
      <c r="LHO244" s="116"/>
      <c r="LHP244" s="117"/>
      <c r="LHQ244" s="118"/>
      <c r="LHR244" s="118"/>
      <c r="LHS244" s="118"/>
      <c r="LHT244" s="118"/>
      <c r="LHU244" s="119"/>
      <c r="LHV244" s="120"/>
      <c r="LHW244" s="121"/>
      <c r="LHX244" s="121"/>
      <c r="LHY244" s="121"/>
      <c r="LHZ244" s="121"/>
      <c r="LIA244" s="121"/>
      <c r="LIB244" s="121"/>
      <c r="LIC244" s="122"/>
      <c r="LID244" s="116"/>
      <c r="LIE244" s="117"/>
      <c r="LIF244" s="118"/>
      <c r="LIG244" s="118"/>
      <c r="LIH244" s="118"/>
      <c r="LII244" s="118"/>
      <c r="LIJ244" s="119"/>
      <c r="LIK244" s="120"/>
      <c r="LIL244" s="121"/>
      <c r="LIM244" s="121"/>
      <c r="LIN244" s="121"/>
      <c r="LIO244" s="121"/>
      <c r="LIP244" s="121"/>
      <c r="LIQ244" s="121"/>
      <c r="LIR244" s="122"/>
      <c r="LIS244" s="116"/>
      <c r="LIT244" s="117"/>
      <c r="LIU244" s="118"/>
      <c r="LIV244" s="118"/>
      <c r="LIW244" s="118"/>
      <c r="LIX244" s="118"/>
      <c r="LIY244" s="119"/>
      <c r="LIZ244" s="120"/>
      <c r="LJA244" s="121"/>
      <c r="LJB244" s="121"/>
      <c r="LJC244" s="121"/>
      <c r="LJD244" s="121"/>
      <c r="LJE244" s="121"/>
      <c r="LJF244" s="121"/>
      <c r="LJG244" s="122"/>
      <c r="LJH244" s="116"/>
      <c r="LJI244" s="117"/>
      <c r="LJJ244" s="118"/>
      <c r="LJK244" s="118"/>
      <c r="LJL244" s="118"/>
      <c r="LJM244" s="118"/>
      <c r="LJN244" s="119"/>
      <c r="LJO244" s="120"/>
      <c r="LJP244" s="121"/>
      <c r="LJQ244" s="121"/>
      <c r="LJR244" s="121"/>
      <c r="LJS244" s="121"/>
      <c r="LJT244" s="121"/>
      <c r="LJU244" s="121"/>
      <c r="LJV244" s="122"/>
      <c r="LJW244" s="116"/>
      <c r="LJX244" s="117"/>
      <c r="LJY244" s="118"/>
      <c r="LJZ244" s="118"/>
      <c r="LKA244" s="118"/>
      <c r="LKB244" s="118"/>
      <c r="LKC244" s="119"/>
      <c r="LKD244" s="120"/>
      <c r="LKE244" s="121"/>
      <c r="LKF244" s="121"/>
      <c r="LKG244" s="121"/>
      <c r="LKH244" s="121"/>
      <c r="LKI244" s="121"/>
      <c r="LKJ244" s="121"/>
      <c r="LKK244" s="122"/>
      <c r="LKL244" s="116"/>
      <c r="LKM244" s="117"/>
      <c r="LKN244" s="118"/>
      <c r="LKO244" s="118"/>
      <c r="LKP244" s="118"/>
      <c r="LKQ244" s="118"/>
      <c r="LKR244" s="119"/>
      <c r="LKS244" s="120"/>
      <c r="LKT244" s="121"/>
      <c r="LKU244" s="121"/>
      <c r="LKV244" s="121"/>
      <c r="LKW244" s="121"/>
      <c r="LKX244" s="121"/>
      <c r="LKY244" s="121"/>
      <c r="LKZ244" s="122"/>
      <c r="LLA244" s="116"/>
      <c r="LLB244" s="117"/>
      <c r="LLC244" s="118"/>
      <c r="LLD244" s="118"/>
      <c r="LLE244" s="118"/>
      <c r="LLF244" s="118"/>
      <c r="LLG244" s="119"/>
      <c r="LLH244" s="120"/>
      <c r="LLI244" s="121"/>
      <c r="LLJ244" s="121"/>
      <c r="LLK244" s="121"/>
      <c r="LLL244" s="121"/>
      <c r="LLM244" s="121"/>
      <c r="LLN244" s="121"/>
      <c r="LLO244" s="122"/>
      <c r="LLP244" s="116"/>
      <c r="LLQ244" s="117"/>
      <c r="LLR244" s="118"/>
      <c r="LLS244" s="118"/>
      <c r="LLT244" s="118"/>
      <c r="LLU244" s="118"/>
      <c r="LLV244" s="119"/>
      <c r="LLW244" s="120"/>
      <c r="LLX244" s="121"/>
      <c r="LLY244" s="121"/>
      <c r="LLZ244" s="121"/>
      <c r="LMA244" s="121"/>
      <c r="LMB244" s="121"/>
      <c r="LMC244" s="121"/>
      <c r="LMD244" s="122"/>
      <c r="LME244" s="116"/>
      <c r="LMF244" s="117"/>
      <c r="LMG244" s="118"/>
      <c r="LMH244" s="118"/>
      <c r="LMI244" s="118"/>
      <c r="LMJ244" s="118"/>
      <c r="LMK244" s="119"/>
      <c r="LML244" s="120"/>
      <c r="LMM244" s="121"/>
      <c r="LMN244" s="121"/>
      <c r="LMO244" s="121"/>
      <c r="LMP244" s="121"/>
      <c r="LMQ244" s="121"/>
      <c r="LMR244" s="121"/>
      <c r="LMS244" s="122"/>
      <c r="LMT244" s="116"/>
      <c r="LMU244" s="117"/>
      <c r="LMV244" s="118"/>
      <c r="LMW244" s="118"/>
      <c r="LMX244" s="118"/>
      <c r="LMY244" s="118"/>
      <c r="LMZ244" s="119"/>
      <c r="LNA244" s="120"/>
      <c r="LNB244" s="121"/>
      <c r="LNC244" s="121"/>
      <c r="LND244" s="121"/>
      <c r="LNE244" s="121"/>
      <c r="LNF244" s="121"/>
      <c r="LNG244" s="121"/>
      <c r="LNH244" s="122"/>
      <c r="LNI244" s="116"/>
      <c r="LNJ244" s="117"/>
      <c r="LNK244" s="118"/>
      <c r="LNL244" s="118"/>
      <c r="LNM244" s="118"/>
      <c r="LNN244" s="118"/>
      <c r="LNO244" s="119"/>
      <c r="LNP244" s="120"/>
      <c r="LNQ244" s="121"/>
      <c r="LNR244" s="121"/>
      <c r="LNS244" s="121"/>
      <c r="LNT244" s="121"/>
      <c r="LNU244" s="121"/>
      <c r="LNV244" s="121"/>
      <c r="LNW244" s="122"/>
      <c r="LNX244" s="116"/>
      <c r="LNY244" s="117"/>
      <c r="LNZ244" s="118"/>
      <c r="LOA244" s="118"/>
      <c r="LOB244" s="118"/>
      <c r="LOC244" s="118"/>
      <c r="LOD244" s="119"/>
      <c r="LOE244" s="120"/>
      <c r="LOF244" s="121"/>
      <c r="LOG244" s="121"/>
      <c r="LOH244" s="121"/>
      <c r="LOI244" s="121"/>
      <c r="LOJ244" s="121"/>
      <c r="LOK244" s="121"/>
      <c r="LOL244" s="122"/>
      <c r="LOM244" s="116"/>
      <c r="LON244" s="117"/>
      <c r="LOO244" s="118"/>
      <c r="LOP244" s="118"/>
      <c r="LOQ244" s="118"/>
      <c r="LOR244" s="118"/>
      <c r="LOS244" s="119"/>
      <c r="LOT244" s="120"/>
      <c r="LOU244" s="121"/>
      <c r="LOV244" s="121"/>
      <c r="LOW244" s="121"/>
      <c r="LOX244" s="121"/>
      <c r="LOY244" s="121"/>
      <c r="LOZ244" s="121"/>
      <c r="LPA244" s="122"/>
      <c r="LPB244" s="116"/>
      <c r="LPC244" s="117"/>
      <c r="LPD244" s="118"/>
      <c r="LPE244" s="118"/>
      <c r="LPF244" s="118"/>
      <c r="LPG244" s="118"/>
      <c r="LPH244" s="119"/>
      <c r="LPI244" s="120"/>
      <c r="LPJ244" s="121"/>
      <c r="LPK244" s="121"/>
      <c r="LPL244" s="121"/>
      <c r="LPM244" s="121"/>
      <c r="LPN244" s="121"/>
      <c r="LPO244" s="121"/>
      <c r="LPP244" s="122"/>
      <c r="LPQ244" s="116"/>
      <c r="LPR244" s="117"/>
      <c r="LPS244" s="118"/>
      <c r="LPT244" s="118"/>
      <c r="LPU244" s="118"/>
      <c r="LPV244" s="118"/>
      <c r="LPW244" s="119"/>
      <c r="LPX244" s="120"/>
      <c r="LPY244" s="121"/>
      <c r="LPZ244" s="121"/>
      <c r="LQA244" s="121"/>
      <c r="LQB244" s="121"/>
      <c r="LQC244" s="121"/>
      <c r="LQD244" s="121"/>
      <c r="LQE244" s="122"/>
      <c r="LQF244" s="116"/>
      <c r="LQG244" s="117"/>
      <c r="LQH244" s="118"/>
      <c r="LQI244" s="118"/>
      <c r="LQJ244" s="118"/>
      <c r="LQK244" s="118"/>
      <c r="LQL244" s="119"/>
      <c r="LQM244" s="120"/>
      <c r="LQN244" s="121"/>
      <c r="LQO244" s="121"/>
      <c r="LQP244" s="121"/>
      <c r="LQQ244" s="121"/>
      <c r="LQR244" s="121"/>
      <c r="LQS244" s="121"/>
      <c r="LQT244" s="122"/>
      <c r="LQU244" s="116"/>
      <c r="LQV244" s="117"/>
      <c r="LQW244" s="118"/>
      <c r="LQX244" s="118"/>
      <c r="LQY244" s="118"/>
      <c r="LQZ244" s="118"/>
      <c r="LRA244" s="119"/>
      <c r="LRB244" s="120"/>
      <c r="LRC244" s="121"/>
      <c r="LRD244" s="121"/>
      <c r="LRE244" s="121"/>
      <c r="LRF244" s="121"/>
      <c r="LRG244" s="121"/>
      <c r="LRH244" s="121"/>
      <c r="LRI244" s="122"/>
      <c r="LRJ244" s="116"/>
      <c r="LRK244" s="117"/>
      <c r="LRL244" s="118"/>
      <c r="LRM244" s="118"/>
      <c r="LRN244" s="118"/>
      <c r="LRO244" s="118"/>
      <c r="LRP244" s="119"/>
      <c r="LRQ244" s="120"/>
      <c r="LRR244" s="121"/>
      <c r="LRS244" s="121"/>
      <c r="LRT244" s="121"/>
      <c r="LRU244" s="121"/>
      <c r="LRV244" s="121"/>
      <c r="LRW244" s="121"/>
      <c r="LRX244" s="122"/>
      <c r="LRY244" s="116"/>
      <c r="LRZ244" s="117"/>
      <c r="LSA244" s="118"/>
      <c r="LSB244" s="118"/>
      <c r="LSC244" s="118"/>
      <c r="LSD244" s="118"/>
      <c r="LSE244" s="119"/>
      <c r="LSF244" s="120"/>
      <c r="LSG244" s="121"/>
      <c r="LSH244" s="121"/>
      <c r="LSI244" s="121"/>
      <c r="LSJ244" s="121"/>
      <c r="LSK244" s="121"/>
      <c r="LSL244" s="121"/>
      <c r="LSM244" s="122"/>
      <c r="LSN244" s="116"/>
      <c r="LSO244" s="117"/>
      <c r="LSP244" s="118"/>
      <c r="LSQ244" s="118"/>
      <c r="LSR244" s="118"/>
      <c r="LSS244" s="118"/>
      <c r="LST244" s="119"/>
      <c r="LSU244" s="120"/>
      <c r="LSV244" s="121"/>
      <c r="LSW244" s="121"/>
      <c r="LSX244" s="121"/>
      <c r="LSY244" s="121"/>
      <c r="LSZ244" s="121"/>
      <c r="LTA244" s="121"/>
      <c r="LTB244" s="122"/>
      <c r="LTC244" s="116"/>
      <c r="LTD244" s="117"/>
      <c r="LTE244" s="118"/>
      <c r="LTF244" s="118"/>
      <c r="LTG244" s="118"/>
      <c r="LTH244" s="118"/>
      <c r="LTI244" s="119"/>
      <c r="LTJ244" s="120"/>
      <c r="LTK244" s="121"/>
      <c r="LTL244" s="121"/>
      <c r="LTM244" s="121"/>
      <c r="LTN244" s="121"/>
      <c r="LTO244" s="121"/>
      <c r="LTP244" s="121"/>
      <c r="LTQ244" s="122"/>
      <c r="LTR244" s="116"/>
      <c r="LTS244" s="117"/>
      <c r="LTT244" s="118"/>
      <c r="LTU244" s="118"/>
      <c r="LTV244" s="118"/>
      <c r="LTW244" s="118"/>
      <c r="LTX244" s="119"/>
      <c r="LTY244" s="120"/>
      <c r="LTZ244" s="121"/>
      <c r="LUA244" s="121"/>
      <c r="LUB244" s="121"/>
      <c r="LUC244" s="121"/>
      <c r="LUD244" s="121"/>
      <c r="LUE244" s="121"/>
      <c r="LUF244" s="122"/>
      <c r="LUG244" s="116"/>
      <c r="LUH244" s="117"/>
      <c r="LUI244" s="118"/>
      <c r="LUJ244" s="118"/>
      <c r="LUK244" s="118"/>
      <c r="LUL244" s="118"/>
      <c r="LUM244" s="119"/>
      <c r="LUN244" s="120"/>
      <c r="LUO244" s="121"/>
      <c r="LUP244" s="121"/>
      <c r="LUQ244" s="121"/>
      <c r="LUR244" s="121"/>
      <c r="LUS244" s="121"/>
      <c r="LUT244" s="121"/>
      <c r="LUU244" s="122"/>
      <c r="LUV244" s="116"/>
      <c r="LUW244" s="117"/>
      <c r="LUX244" s="118"/>
      <c r="LUY244" s="118"/>
      <c r="LUZ244" s="118"/>
      <c r="LVA244" s="118"/>
      <c r="LVB244" s="119"/>
      <c r="LVC244" s="120"/>
      <c r="LVD244" s="121"/>
      <c r="LVE244" s="121"/>
      <c r="LVF244" s="121"/>
      <c r="LVG244" s="121"/>
      <c r="LVH244" s="121"/>
      <c r="LVI244" s="121"/>
      <c r="LVJ244" s="122"/>
      <c r="LVK244" s="116"/>
      <c r="LVL244" s="117"/>
      <c r="LVM244" s="118"/>
      <c r="LVN244" s="118"/>
      <c r="LVO244" s="118"/>
      <c r="LVP244" s="118"/>
      <c r="LVQ244" s="119"/>
      <c r="LVR244" s="120"/>
      <c r="LVS244" s="121"/>
      <c r="LVT244" s="121"/>
      <c r="LVU244" s="121"/>
      <c r="LVV244" s="121"/>
      <c r="LVW244" s="121"/>
      <c r="LVX244" s="121"/>
      <c r="LVY244" s="122"/>
      <c r="LVZ244" s="116"/>
      <c r="LWA244" s="117"/>
      <c r="LWB244" s="118"/>
      <c r="LWC244" s="118"/>
      <c r="LWD244" s="118"/>
      <c r="LWE244" s="118"/>
      <c r="LWF244" s="119"/>
      <c r="LWG244" s="120"/>
      <c r="LWH244" s="121"/>
      <c r="LWI244" s="121"/>
      <c r="LWJ244" s="121"/>
      <c r="LWK244" s="121"/>
      <c r="LWL244" s="121"/>
      <c r="LWM244" s="121"/>
      <c r="LWN244" s="122"/>
      <c r="LWO244" s="116"/>
      <c r="LWP244" s="117"/>
      <c r="LWQ244" s="118"/>
      <c r="LWR244" s="118"/>
      <c r="LWS244" s="118"/>
      <c r="LWT244" s="118"/>
      <c r="LWU244" s="119"/>
      <c r="LWV244" s="120"/>
      <c r="LWW244" s="121"/>
      <c r="LWX244" s="121"/>
      <c r="LWY244" s="121"/>
      <c r="LWZ244" s="121"/>
      <c r="LXA244" s="121"/>
      <c r="LXB244" s="121"/>
      <c r="LXC244" s="122"/>
      <c r="LXD244" s="116"/>
      <c r="LXE244" s="117"/>
      <c r="LXF244" s="118"/>
      <c r="LXG244" s="118"/>
      <c r="LXH244" s="118"/>
      <c r="LXI244" s="118"/>
      <c r="LXJ244" s="119"/>
      <c r="LXK244" s="120"/>
      <c r="LXL244" s="121"/>
      <c r="LXM244" s="121"/>
      <c r="LXN244" s="121"/>
      <c r="LXO244" s="121"/>
      <c r="LXP244" s="121"/>
      <c r="LXQ244" s="121"/>
      <c r="LXR244" s="122"/>
      <c r="LXS244" s="116"/>
      <c r="LXT244" s="117"/>
      <c r="LXU244" s="118"/>
      <c r="LXV244" s="118"/>
      <c r="LXW244" s="118"/>
      <c r="LXX244" s="118"/>
      <c r="LXY244" s="119"/>
      <c r="LXZ244" s="120"/>
      <c r="LYA244" s="121"/>
      <c r="LYB244" s="121"/>
      <c r="LYC244" s="121"/>
      <c r="LYD244" s="121"/>
      <c r="LYE244" s="121"/>
      <c r="LYF244" s="121"/>
      <c r="LYG244" s="122"/>
      <c r="LYH244" s="116"/>
      <c r="LYI244" s="117"/>
      <c r="LYJ244" s="118"/>
      <c r="LYK244" s="118"/>
      <c r="LYL244" s="118"/>
      <c r="LYM244" s="118"/>
      <c r="LYN244" s="119"/>
      <c r="LYO244" s="120"/>
      <c r="LYP244" s="121"/>
      <c r="LYQ244" s="121"/>
      <c r="LYR244" s="121"/>
      <c r="LYS244" s="121"/>
      <c r="LYT244" s="121"/>
      <c r="LYU244" s="121"/>
      <c r="LYV244" s="122"/>
      <c r="LYW244" s="116"/>
      <c r="LYX244" s="117"/>
      <c r="LYY244" s="118"/>
      <c r="LYZ244" s="118"/>
      <c r="LZA244" s="118"/>
      <c r="LZB244" s="118"/>
      <c r="LZC244" s="119"/>
      <c r="LZD244" s="120"/>
      <c r="LZE244" s="121"/>
      <c r="LZF244" s="121"/>
      <c r="LZG244" s="121"/>
      <c r="LZH244" s="121"/>
      <c r="LZI244" s="121"/>
      <c r="LZJ244" s="121"/>
      <c r="LZK244" s="122"/>
      <c r="LZL244" s="116"/>
      <c r="LZM244" s="117"/>
      <c r="LZN244" s="118"/>
      <c r="LZO244" s="118"/>
      <c r="LZP244" s="118"/>
      <c r="LZQ244" s="118"/>
      <c r="LZR244" s="119"/>
      <c r="LZS244" s="120"/>
      <c r="LZT244" s="121"/>
      <c r="LZU244" s="121"/>
      <c r="LZV244" s="121"/>
      <c r="LZW244" s="121"/>
      <c r="LZX244" s="121"/>
      <c r="LZY244" s="121"/>
      <c r="LZZ244" s="122"/>
      <c r="MAA244" s="116"/>
      <c r="MAB244" s="117"/>
      <c r="MAC244" s="118"/>
      <c r="MAD244" s="118"/>
      <c r="MAE244" s="118"/>
      <c r="MAF244" s="118"/>
      <c r="MAG244" s="119"/>
      <c r="MAH244" s="120"/>
      <c r="MAI244" s="121"/>
      <c r="MAJ244" s="121"/>
      <c r="MAK244" s="121"/>
      <c r="MAL244" s="121"/>
      <c r="MAM244" s="121"/>
      <c r="MAN244" s="121"/>
      <c r="MAO244" s="122"/>
      <c r="MAP244" s="116"/>
      <c r="MAQ244" s="117"/>
      <c r="MAR244" s="118"/>
      <c r="MAS244" s="118"/>
      <c r="MAT244" s="118"/>
      <c r="MAU244" s="118"/>
      <c r="MAV244" s="119"/>
      <c r="MAW244" s="120"/>
      <c r="MAX244" s="121"/>
      <c r="MAY244" s="121"/>
      <c r="MAZ244" s="121"/>
      <c r="MBA244" s="121"/>
      <c r="MBB244" s="121"/>
      <c r="MBC244" s="121"/>
      <c r="MBD244" s="122"/>
      <c r="MBE244" s="116"/>
      <c r="MBF244" s="117"/>
      <c r="MBG244" s="118"/>
      <c r="MBH244" s="118"/>
      <c r="MBI244" s="118"/>
      <c r="MBJ244" s="118"/>
      <c r="MBK244" s="119"/>
      <c r="MBL244" s="120"/>
      <c r="MBM244" s="121"/>
      <c r="MBN244" s="121"/>
      <c r="MBO244" s="121"/>
      <c r="MBP244" s="121"/>
      <c r="MBQ244" s="121"/>
      <c r="MBR244" s="121"/>
      <c r="MBS244" s="122"/>
      <c r="MBT244" s="116"/>
      <c r="MBU244" s="117"/>
      <c r="MBV244" s="118"/>
      <c r="MBW244" s="118"/>
      <c r="MBX244" s="118"/>
      <c r="MBY244" s="118"/>
      <c r="MBZ244" s="119"/>
      <c r="MCA244" s="120"/>
      <c r="MCB244" s="121"/>
      <c r="MCC244" s="121"/>
      <c r="MCD244" s="121"/>
      <c r="MCE244" s="121"/>
      <c r="MCF244" s="121"/>
      <c r="MCG244" s="121"/>
      <c r="MCH244" s="122"/>
      <c r="MCI244" s="116"/>
      <c r="MCJ244" s="117"/>
      <c r="MCK244" s="118"/>
      <c r="MCL244" s="118"/>
      <c r="MCM244" s="118"/>
      <c r="MCN244" s="118"/>
      <c r="MCO244" s="119"/>
      <c r="MCP244" s="120"/>
      <c r="MCQ244" s="121"/>
      <c r="MCR244" s="121"/>
      <c r="MCS244" s="121"/>
      <c r="MCT244" s="121"/>
      <c r="MCU244" s="121"/>
      <c r="MCV244" s="121"/>
      <c r="MCW244" s="122"/>
      <c r="MCX244" s="116"/>
      <c r="MCY244" s="117"/>
      <c r="MCZ244" s="118"/>
      <c r="MDA244" s="118"/>
      <c r="MDB244" s="118"/>
      <c r="MDC244" s="118"/>
      <c r="MDD244" s="119"/>
      <c r="MDE244" s="120"/>
      <c r="MDF244" s="121"/>
      <c r="MDG244" s="121"/>
      <c r="MDH244" s="121"/>
      <c r="MDI244" s="121"/>
      <c r="MDJ244" s="121"/>
      <c r="MDK244" s="121"/>
      <c r="MDL244" s="122"/>
      <c r="MDM244" s="116"/>
      <c r="MDN244" s="117"/>
      <c r="MDO244" s="118"/>
      <c r="MDP244" s="118"/>
      <c r="MDQ244" s="118"/>
      <c r="MDR244" s="118"/>
      <c r="MDS244" s="119"/>
      <c r="MDT244" s="120"/>
      <c r="MDU244" s="121"/>
      <c r="MDV244" s="121"/>
      <c r="MDW244" s="121"/>
      <c r="MDX244" s="121"/>
      <c r="MDY244" s="121"/>
      <c r="MDZ244" s="121"/>
      <c r="MEA244" s="122"/>
      <c r="MEB244" s="116"/>
      <c r="MEC244" s="117"/>
      <c r="MED244" s="118"/>
      <c r="MEE244" s="118"/>
      <c r="MEF244" s="118"/>
      <c r="MEG244" s="118"/>
      <c r="MEH244" s="119"/>
      <c r="MEI244" s="120"/>
      <c r="MEJ244" s="121"/>
      <c r="MEK244" s="121"/>
      <c r="MEL244" s="121"/>
      <c r="MEM244" s="121"/>
      <c r="MEN244" s="121"/>
      <c r="MEO244" s="121"/>
      <c r="MEP244" s="122"/>
      <c r="MEQ244" s="116"/>
      <c r="MER244" s="117"/>
      <c r="MES244" s="118"/>
      <c r="MET244" s="118"/>
      <c r="MEU244" s="118"/>
      <c r="MEV244" s="118"/>
      <c r="MEW244" s="119"/>
      <c r="MEX244" s="120"/>
      <c r="MEY244" s="121"/>
      <c r="MEZ244" s="121"/>
      <c r="MFA244" s="121"/>
      <c r="MFB244" s="121"/>
      <c r="MFC244" s="121"/>
      <c r="MFD244" s="121"/>
      <c r="MFE244" s="122"/>
      <c r="MFF244" s="116"/>
      <c r="MFG244" s="117"/>
      <c r="MFH244" s="118"/>
      <c r="MFI244" s="118"/>
      <c r="MFJ244" s="118"/>
      <c r="MFK244" s="118"/>
      <c r="MFL244" s="119"/>
      <c r="MFM244" s="120"/>
      <c r="MFN244" s="121"/>
      <c r="MFO244" s="121"/>
      <c r="MFP244" s="121"/>
      <c r="MFQ244" s="121"/>
      <c r="MFR244" s="121"/>
      <c r="MFS244" s="121"/>
      <c r="MFT244" s="122"/>
      <c r="MFU244" s="116"/>
      <c r="MFV244" s="117"/>
      <c r="MFW244" s="118"/>
      <c r="MFX244" s="118"/>
      <c r="MFY244" s="118"/>
      <c r="MFZ244" s="118"/>
      <c r="MGA244" s="119"/>
      <c r="MGB244" s="120"/>
      <c r="MGC244" s="121"/>
      <c r="MGD244" s="121"/>
      <c r="MGE244" s="121"/>
      <c r="MGF244" s="121"/>
      <c r="MGG244" s="121"/>
      <c r="MGH244" s="121"/>
      <c r="MGI244" s="122"/>
      <c r="MGJ244" s="116"/>
      <c r="MGK244" s="117"/>
      <c r="MGL244" s="118"/>
      <c r="MGM244" s="118"/>
      <c r="MGN244" s="118"/>
      <c r="MGO244" s="118"/>
      <c r="MGP244" s="119"/>
      <c r="MGQ244" s="120"/>
      <c r="MGR244" s="121"/>
      <c r="MGS244" s="121"/>
      <c r="MGT244" s="121"/>
      <c r="MGU244" s="121"/>
      <c r="MGV244" s="121"/>
      <c r="MGW244" s="121"/>
      <c r="MGX244" s="122"/>
      <c r="MGY244" s="116"/>
      <c r="MGZ244" s="117"/>
      <c r="MHA244" s="118"/>
      <c r="MHB244" s="118"/>
      <c r="MHC244" s="118"/>
      <c r="MHD244" s="118"/>
      <c r="MHE244" s="119"/>
      <c r="MHF244" s="120"/>
      <c r="MHG244" s="121"/>
      <c r="MHH244" s="121"/>
      <c r="MHI244" s="121"/>
      <c r="MHJ244" s="121"/>
      <c r="MHK244" s="121"/>
      <c r="MHL244" s="121"/>
      <c r="MHM244" s="122"/>
      <c r="MHN244" s="116"/>
      <c r="MHO244" s="117"/>
      <c r="MHP244" s="118"/>
      <c r="MHQ244" s="118"/>
      <c r="MHR244" s="118"/>
      <c r="MHS244" s="118"/>
      <c r="MHT244" s="119"/>
      <c r="MHU244" s="120"/>
      <c r="MHV244" s="121"/>
      <c r="MHW244" s="121"/>
      <c r="MHX244" s="121"/>
      <c r="MHY244" s="121"/>
      <c r="MHZ244" s="121"/>
      <c r="MIA244" s="121"/>
      <c r="MIB244" s="122"/>
      <c r="MIC244" s="116"/>
      <c r="MID244" s="117"/>
      <c r="MIE244" s="118"/>
      <c r="MIF244" s="118"/>
      <c r="MIG244" s="118"/>
      <c r="MIH244" s="118"/>
      <c r="MII244" s="119"/>
      <c r="MIJ244" s="120"/>
      <c r="MIK244" s="121"/>
      <c r="MIL244" s="121"/>
      <c r="MIM244" s="121"/>
      <c r="MIN244" s="121"/>
      <c r="MIO244" s="121"/>
      <c r="MIP244" s="121"/>
      <c r="MIQ244" s="122"/>
      <c r="MIR244" s="116"/>
      <c r="MIS244" s="117"/>
      <c r="MIT244" s="118"/>
      <c r="MIU244" s="118"/>
      <c r="MIV244" s="118"/>
      <c r="MIW244" s="118"/>
      <c r="MIX244" s="119"/>
      <c r="MIY244" s="120"/>
      <c r="MIZ244" s="121"/>
      <c r="MJA244" s="121"/>
      <c r="MJB244" s="121"/>
      <c r="MJC244" s="121"/>
      <c r="MJD244" s="121"/>
      <c r="MJE244" s="121"/>
      <c r="MJF244" s="122"/>
      <c r="MJG244" s="116"/>
      <c r="MJH244" s="117"/>
      <c r="MJI244" s="118"/>
      <c r="MJJ244" s="118"/>
      <c r="MJK244" s="118"/>
      <c r="MJL244" s="118"/>
      <c r="MJM244" s="119"/>
      <c r="MJN244" s="120"/>
      <c r="MJO244" s="121"/>
      <c r="MJP244" s="121"/>
      <c r="MJQ244" s="121"/>
      <c r="MJR244" s="121"/>
      <c r="MJS244" s="121"/>
      <c r="MJT244" s="121"/>
      <c r="MJU244" s="122"/>
      <c r="MJV244" s="116"/>
      <c r="MJW244" s="117"/>
      <c r="MJX244" s="118"/>
      <c r="MJY244" s="118"/>
      <c r="MJZ244" s="118"/>
      <c r="MKA244" s="118"/>
      <c r="MKB244" s="119"/>
      <c r="MKC244" s="120"/>
      <c r="MKD244" s="121"/>
      <c r="MKE244" s="121"/>
      <c r="MKF244" s="121"/>
      <c r="MKG244" s="121"/>
      <c r="MKH244" s="121"/>
      <c r="MKI244" s="121"/>
      <c r="MKJ244" s="122"/>
      <c r="MKK244" s="116"/>
      <c r="MKL244" s="117"/>
      <c r="MKM244" s="118"/>
      <c r="MKN244" s="118"/>
      <c r="MKO244" s="118"/>
      <c r="MKP244" s="118"/>
      <c r="MKQ244" s="119"/>
      <c r="MKR244" s="120"/>
      <c r="MKS244" s="121"/>
      <c r="MKT244" s="121"/>
      <c r="MKU244" s="121"/>
      <c r="MKV244" s="121"/>
      <c r="MKW244" s="121"/>
      <c r="MKX244" s="121"/>
      <c r="MKY244" s="122"/>
      <c r="MKZ244" s="116"/>
      <c r="MLA244" s="117"/>
      <c r="MLB244" s="118"/>
      <c r="MLC244" s="118"/>
      <c r="MLD244" s="118"/>
      <c r="MLE244" s="118"/>
      <c r="MLF244" s="119"/>
      <c r="MLG244" s="120"/>
      <c r="MLH244" s="121"/>
      <c r="MLI244" s="121"/>
      <c r="MLJ244" s="121"/>
      <c r="MLK244" s="121"/>
      <c r="MLL244" s="121"/>
      <c r="MLM244" s="121"/>
      <c r="MLN244" s="122"/>
      <c r="MLO244" s="116"/>
      <c r="MLP244" s="117"/>
      <c r="MLQ244" s="118"/>
      <c r="MLR244" s="118"/>
      <c r="MLS244" s="118"/>
      <c r="MLT244" s="118"/>
      <c r="MLU244" s="119"/>
      <c r="MLV244" s="120"/>
      <c r="MLW244" s="121"/>
      <c r="MLX244" s="121"/>
      <c r="MLY244" s="121"/>
      <c r="MLZ244" s="121"/>
      <c r="MMA244" s="121"/>
      <c r="MMB244" s="121"/>
      <c r="MMC244" s="122"/>
      <c r="MMD244" s="116"/>
      <c r="MME244" s="117"/>
      <c r="MMF244" s="118"/>
      <c r="MMG244" s="118"/>
      <c r="MMH244" s="118"/>
      <c r="MMI244" s="118"/>
      <c r="MMJ244" s="119"/>
      <c r="MMK244" s="120"/>
      <c r="MML244" s="121"/>
      <c r="MMM244" s="121"/>
      <c r="MMN244" s="121"/>
      <c r="MMO244" s="121"/>
      <c r="MMP244" s="121"/>
      <c r="MMQ244" s="121"/>
      <c r="MMR244" s="122"/>
      <c r="MMS244" s="116"/>
      <c r="MMT244" s="117"/>
      <c r="MMU244" s="118"/>
      <c r="MMV244" s="118"/>
      <c r="MMW244" s="118"/>
      <c r="MMX244" s="118"/>
      <c r="MMY244" s="119"/>
      <c r="MMZ244" s="120"/>
      <c r="MNA244" s="121"/>
      <c r="MNB244" s="121"/>
      <c r="MNC244" s="121"/>
      <c r="MND244" s="121"/>
      <c r="MNE244" s="121"/>
      <c r="MNF244" s="121"/>
      <c r="MNG244" s="122"/>
      <c r="MNH244" s="116"/>
      <c r="MNI244" s="117"/>
      <c r="MNJ244" s="118"/>
      <c r="MNK244" s="118"/>
      <c r="MNL244" s="118"/>
      <c r="MNM244" s="118"/>
      <c r="MNN244" s="119"/>
      <c r="MNO244" s="120"/>
      <c r="MNP244" s="121"/>
      <c r="MNQ244" s="121"/>
      <c r="MNR244" s="121"/>
      <c r="MNS244" s="121"/>
      <c r="MNT244" s="121"/>
      <c r="MNU244" s="121"/>
      <c r="MNV244" s="122"/>
      <c r="MNW244" s="116"/>
      <c r="MNX244" s="117"/>
      <c r="MNY244" s="118"/>
      <c r="MNZ244" s="118"/>
      <c r="MOA244" s="118"/>
      <c r="MOB244" s="118"/>
      <c r="MOC244" s="119"/>
      <c r="MOD244" s="120"/>
      <c r="MOE244" s="121"/>
      <c r="MOF244" s="121"/>
      <c r="MOG244" s="121"/>
      <c r="MOH244" s="121"/>
      <c r="MOI244" s="121"/>
      <c r="MOJ244" s="121"/>
      <c r="MOK244" s="122"/>
      <c r="MOL244" s="116"/>
      <c r="MOM244" s="117"/>
      <c r="MON244" s="118"/>
      <c r="MOO244" s="118"/>
      <c r="MOP244" s="118"/>
      <c r="MOQ244" s="118"/>
      <c r="MOR244" s="119"/>
      <c r="MOS244" s="120"/>
      <c r="MOT244" s="121"/>
      <c r="MOU244" s="121"/>
      <c r="MOV244" s="121"/>
      <c r="MOW244" s="121"/>
      <c r="MOX244" s="121"/>
      <c r="MOY244" s="121"/>
      <c r="MOZ244" s="122"/>
      <c r="MPA244" s="116"/>
      <c r="MPB244" s="117"/>
      <c r="MPC244" s="118"/>
      <c r="MPD244" s="118"/>
      <c r="MPE244" s="118"/>
      <c r="MPF244" s="118"/>
      <c r="MPG244" s="119"/>
      <c r="MPH244" s="120"/>
      <c r="MPI244" s="121"/>
      <c r="MPJ244" s="121"/>
      <c r="MPK244" s="121"/>
      <c r="MPL244" s="121"/>
      <c r="MPM244" s="121"/>
      <c r="MPN244" s="121"/>
      <c r="MPO244" s="122"/>
      <c r="MPP244" s="116"/>
      <c r="MPQ244" s="117"/>
      <c r="MPR244" s="118"/>
      <c r="MPS244" s="118"/>
      <c r="MPT244" s="118"/>
      <c r="MPU244" s="118"/>
      <c r="MPV244" s="119"/>
      <c r="MPW244" s="120"/>
      <c r="MPX244" s="121"/>
      <c r="MPY244" s="121"/>
      <c r="MPZ244" s="121"/>
      <c r="MQA244" s="121"/>
      <c r="MQB244" s="121"/>
      <c r="MQC244" s="121"/>
      <c r="MQD244" s="122"/>
      <c r="MQE244" s="116"/>
      <c r="MQF244" s="117"/>
      <c r="MQG244" s="118"/>
      <c r="MQH244" s="118"/>
      <c r="MQI244" s="118"/>
      <c r="MQJ244" s="118"/>
      <c r="MQK244" s="119"/>
      <c r="MQL244" s="120"/>
      <c r="MQM244" s="121"/>
      <c r="MQN244" s="121"/>
      <c r="MQO244" s="121"/>
      <c r="MQP244" s="121"/>
      <c r="MQQ244" s="121"/>
      <c r="MQR244" s="121"/>
      <c r="MQS244" s="122"/>
      <c r="MQT244" s="116"/>
      <c r="MQU244" s="117"/>
      <c r="MQV244" s="118"/>
      <c r="MQW244" s="118"/>
      <c r="MQX244" s="118"/>
      <c r="MQY244" s="118"/>
      <c r="MQZ244" s="119"/>
      <c r="MRA244" s="120"/>
      <c r="MRB244" s="121"/>
      <c r="MRC244" s="121"/>
      <c r="MRD244" s="121"/>
      <c r="MRE244" s="121"/>
      <c r="MRF244" s="121"/>
      <c r="MRG244" s="121"/>
      <c r="MRH244" s="122"/>
      <c r="MRI244" s="116"/>
      <c r="MRJ244" s="117"/>
      <c r="MRK244" s="118"/>
      <c r="MRL244" s="118"/>
      <c r="MRM244" s="118"/>
      <c r="MRN244" s="118"/>
      <c r="MRO244" s="119"/>
      <c r="MRP244" s="120"/>
      <c r="MRQ244" s="121"/>
      <c r="MRR244" s="121"/>
      <c r="MRS244" s="121"/>
      <c r="MRT244" s="121"/>
      <c r="MRU244" s="121"/>
      <c r="MRV244" s="121"/>
      <c r="MRW244" s="122"/>
      <c r="MRX244" s="116"/>
      <c r="MRY244" s="117"/>
      <c r="MRZ244" s="118"/>
      <c r="MSA244" s="118"/>
      <c r="MSB244" s="118"/>
      <c r="MSC244" s="118"/>
      <c r="MSD244" s="119"/>
      <c r="MSE244" s="120"/>
      <c r="MSF244" s="121"/>
      <c r="MSG244" s="121"/>
      <c r="MSH244" s="121"/>
      <c r="MSI244" s="121"/>
      <c r="MSJ244" s="121"/>
      <c r="MSK244" s="121"/>
      <c r="MSL244" s="122"/>
      <c r="MSM244" s="116"/>
      <c r="MSN244" s="117"/>
      <c r="MSO244" s="118"/>
      <c r="MSP244" s="118"/>
      <c r="MSQ244" s="118"/>
      <c r="MSR244" s="118"/>
      <c r="MSS244" s="119"/>
      <c r="MST244" s="120"/>
      <c r="MSU244" s="121"/>
      <c r="MSV244" s="121"/>
      <c r="MSW244" s="121"/>
      <c r="MSX244" s="121"/>
      <c r="MSY244" s="121"/>
      <c r="MSZ244" s="121"/>
      <c r="MTA244" s="122"/>
      <c r="MTB244" s="116"/>
      <c r="MTC244" s="117"/>
      <c r="MTD244" s="118"/>
      <c r="MTE244" s="118"/>
      <c r="MTF244" s="118"/>
      <c r="MTG244" s="118"/>
      <c r="MTH244" s="119"/>
      <c r="MTI244" s="120"/>
      <c r="MTJ244" s="121"/>
      <c r="MTK244" s="121"/>
      <c r="MTL244" s="121"/>
      <c r="MTM244" s="121"/>
      <c r="MTN244" s="121"/>
      <c r="MTO244" s="121"/>
      <c r="MTP244" s="122"/>
      <c r="MTQ244" s="116"/>
      <c r="MTR244" s="117"/>
      <c r="MTS244" s="118"/>
      <c r="MTT244" s="118"/>
      <c r="MTU244" s="118"/>
      <c r="MTV244" s="118"/>
      <c r="MTW244" s="119"/>
      <c r="MTX244" s="120"/>
      <c r="MTY244" s="121"/>
      <c r="MTZ244" s="121"/>
      <c r="MUA244" s="121"/>
      <c r="MUB244" s="121"/>
      <c r="MUC244" s="121"/>
      <c r="MUD244" s="121"/>
      <c r="MUE244" s="122"/>
      <c r="MUF244" s="116"/>
      <c r="MUG244" s="117"/>
      <c r="MUH244" s="118"/>
      <c r="MUI244" s="118"/>
      <c r="MUJ244" s="118"/>
      <c r="MUK244" s="118"/>
      <c r="MUL244" s="119"/>
      <c r="MUM244" s="120"/>
      <c r="MUN244" s="121"/>
      <c r="MUO244" s="121"/>
      <c r="MUP244" s="121"/>
      <c r="MUQ244" s="121"/>
      <c r="MUR244" s="121"/>
      <c r="MUS244" s="121"/>
      <c r="MUT244" s="122"/>
      <c r="MUU244" s="116"/>
      <c r="MUV244" s="117"/>
      <c r="MUW244" s="118"/>
      <c r="MUX244" s="118"/>
      <c r="MUY244" s="118"/>
      <c r="MUZ244" s="118"/>
      <c r="MVA244" s="119"/>
      <c r="MVB244" s="120"/>
      <c r="MVC244" s="121"/>
      <c r="MVD244" s="121"/>
      <c r="MVE244" s="121"/>
      <c r="MVF244" s="121"/>
      <c r="MVG244" s="121"/>
      <c r="MVH244" s="121"/>
      <c r="MVI244" s="122"/>
      <c r="MVJ244" s="116"/>
      <c r="MVK244" s="117"/>
      <c r="MVL244" s="118"/>
      <c r="MVM244" s="118"/>
      <c r="MVN244" s="118"/>
      <c r="MVO244" s="118"/>
      <c r="MVP244" s="119"/>
      <c r="MVQ244" s="120"/>
      <c r="MVR244" s="121"/>
      <c r="MVS244" s="121"/>
      <c r="MVT244" s="121"/>
      <c r="MVU244" s="121"/>
      <c r="MVV244" s="121"/>
      <c r="MVW244" s="121"/>
      <c r="MVX244" s="122"/>
      <c r="MVY244" s="116"/>
      <c r="MVZ244" s="117"/>
      <c r="MWA244" s="118"/>
      <c r="MWB244" s="118"/>
      <c r="MWC244" s="118"/>
      <c r="MWD244" s="118"/>
      <c r="MWE244" s="119"/>
      <c r="MWF244" s="120"/>
      <c r="MWG244" s="121"/>
      <c r="MWH244" s="121"/>
      <c r="MWI244" s="121"/>
      <c r="MWJ244" s="121"/>
      <c r="MWK244" s="121"/>
      <c r="MWL244" s="121"/>
      <c r="MWM244" s="122"/>
      <c r="MWN244" s="116"/>
      <c r="MWO244" s="117"/>
      <c r="MWP244" s="118"/>
      <c r="MWQ244" s="118"/>
      <c r="MWR244" s="118"/>
      <c r="MWS244" s="118"/>
      <c r="MWT244" s="119"/>
      <c r="MWU244" s="120"/>
      <c r="MWV244" s="121"/>
      <c r="MWW244" s="121"/>
      <c r="MWX244" s="121"/>
      <c r="MWY244" s="121"/>
      <c r="MWZ244" s="121"/>
      <c r="MXA244" s="121"/>
      <c r="MXB244" s="122"/>
      <c r="MXC244" s="116"/>
      <c r="MXD244" s="117"/>
      <c r="MXE244" s="118"/>
      <c r="MXF244" s="118"/>
      <c r="MXG244" s="118"/>
      <c r="MXH244" s="118"/>
      <c r="MXI244" s="119"/>
      <c r="MXJ244" s="120"/>
      <c r="MXK244" s="121"/>
      <c r="MXL244" s="121"/>
      <c r="MXM244" s="121"/>
      <c r="MXN244" s="121"/>
      <c r="MXO244" s="121"/>
      <c r="MXP244" s="121"/>
      <c r="MXQ244" s="122"/>
      <c r="MXR244" s="116"/>
      <c r="MXS244" s="117"/>
      <c r="MXT244" s="118"/>
      <c r="MXU244" s="118"/>
      <c r="MXV244" s="118"/>
      <c r="MXW244" s="118"/>
      <c r="MXX244" s="119"/>
      <c r="MXY244" s="120"/>
      <c r="MXZ244" s="121"/>
      <c r="MYA244" s="121"/>
      <c r="MYB244" s="121"/>
      <c r="MYC244" s="121"/>
      <c r="MYD244" s="121"/>
      <c r="MYE244" s="121"/>
      <c r="MYF244" s="122"/>
      <c r="MYG244" s="116"/>
      <c r="MYH244" s="117"/>
      <c r="MYI244" s="118"/>
      <c r="MYJ244" s="118"/>
      <c r="MYK244" s="118"/>
      <c r="MYL244" s="118"/>
      <c r="MYM244" s="119"/>
      <c r="MYN244" s="120"/>
      <c r="MYO244" s="121"/>
      <c r="MYP244" s="121"/>
      <c r="MYQ244" s="121"/>
      <c r="MYR244" s="121"/>
      <c r="MYS244" s="121"/>
      <c r="MYT244" s="121"/>
      <c r="MYU244" s="122"/>
      <c r="MYV244" s="116"/>
      <c r="MYW244" s="117"/>
      <c r="MYX244" s="118"/>
      <c r="MYY244" s="118"/>
      <c r="MYZ244" s="118"/>
      <c r="MZA244" s="118"/>
      <c r="MZB244" s="119"/>
      <c r="MZC244" s="120"/>
      <c r="MZD244" s="121"/>
      <c r="MZE244" s="121"/>
      <c r="MZF244" s="121"/>
      <c r="MZG244" s="121"/>
      <c r="MZH244" s="121"/>
      <c r="MZI244" s="121"/>
      <c r="MZJ244" s="122"/>
      <c r="MZK244" s="116"/>
      <c r="MZL244" s="117"/>
      <c r="MZM244" s="118"/>
      <c r="MZN244" s="118"/>
      <c r="MZO244" s="118"/>
      <c r="MZP244" s="118"/>
      <c r="MZQ244" s="119"/>
      <c r="MZR244" s="120"/>
      <c r="MZS244" s="121"/>
      <c r="MZT244" s="121"/>
      <c r="MZU244" s="121"/>
      <c r="MZV244" s="121"/>
      <c r="MZW244" s="121"/>
      <c r="MZX244" s="121"/>
      <c r="MZY244" s="122"/>
      <c r="MZZ244" s="116"/>
      <c r="NAA244" s="117"/>
      <c r="NAB244" s="118"/>
      <c r="NAC244" s="118"/>
      <c r="NAD244" s="118"/>
      <c r="NAE244" s="118"/>
      <c r="NAF244" s="119"/>
      <c r="NAG244" s="120"/>
      <c r="NAH244" s="121"/>
      <c r="NAI244" s="121"/>
      <c r="NAJ244" s="121"/>
      <c r="NAK244" s="121"/>
      <c r="NAL244" s="121"/>
      <c r="NAM244" s="121"/>
      <c r="NAN244" s="122"/>
      <c r="NAO244" s="116"/>
      <c r="NAP244" s="117"/>
      <c r="NAQ244" s="118"/>
      <c r="NAR244" s="118"/>
      <c r="NAS244" s="118"/>
      <c r="NAT244" s="118"/>
      <c r="NAU244" s="119"/>
      <c r="NAV244" s="120"/>
      <c r="NAW244" s="121"/>
      <c r="NAX244" s="121"/>
      <c r="NAY244" s="121"/>
      <c r="NAZ244" s="121"/>
      <c r="NBA244" s="121"/>
      <c r="NBB244" s="121"/>
      <c r="NBC244" s="122"/>
      <c r="NBD244" s="116"/>
      <c r="NBE244" s="117"/>
      <c r="NBF244" s="118"/>
      <c r="NBG244" s="118"/>
      <c r="NBH244" s="118"/>
      <c r="NBI244" s="118"/>
      <c r="NBJ244" s="119"/>
      <c r="NBK244" s="120"/>
      <c r="NBL244" s="121"/>
      <c r="NBM244" s="121"/>
      <c r="NBN244" s="121"/>
      <c r="NBO244" s="121"/>
      <c r="NBP244" s="121"/>
      <c r="NBQ244" s="121"/>
      <c r="NBR244" s="122"/>
      <c r="NBS244" s="116"/>
      <c r="NBT244" s="117"/>
      <c r="NBU244" s="118"/>
      <c r="NBV244" s="118"/>
      <c r="NBW244" s="118"/>
      <c r="NBX244" s="118"/>
      <c r="NBY244" s="119"/>
      <c r="NBZ244" s="120"/>
      <c r="NCA244" s="121"/>
      <c r="NCB244" s="121"/>
      <c r="NCC244" s="121"/>
      <c r="NCD244" s="121"/>
      <c r="NCE244" s="121"/>
      <c r="NCF244" s="121"/>
      <c r="NCG244" s="122"/>
      <c r="NCH244" s="116"/>
      <c r="NCI244" s="117"/>
      <c r="NCJ244" s="118"/>
      <c r="NCK244" s="118"/>
      <c r="NCL244" s="118"/>
      <c r="NCM244" s="118"/>
      <c r="NCN244" s="119"/>
      <c r="NCO244" s="120"/>
      <c r="NCP244" s="121"/>
      <c r="NCQ244" s="121"/>
      <c r="NCR244" s="121"/>
      <c r="NCS244" s="121"/>
      <c r="NCT244" s="121"/>
      <c r="NCU244" s="121"/>
      <c r="NCV244" s="122"/>
      <c r="NCW244" s="116"/>
      <c r="NCX244" s="117"/>
      <c r="NCY244" s="118"/>
      <c r="NCZ244" s="118"/>
      <c r="NDA244" s="118"/>
      <c r="NDB244" s="118"/>
      <c r="NDC244" s="119"/>
      <c r="NDD244" s="120"/>
      <c r="NDE244" s="121"/>
      <c r="NDF244" s="121"/>
      <c r="NDG244" s="121"/>
      <c r="NDH244" s="121"/>
      <c r="NDI244" s="121"/>
      <c r="NDJ244" s="121"/>
      <c r="NDK244" s="122"/>
      <c r="NDL244" s="116"/>
      <c r="NDM244" s="117"/>
      <c r="NDN244" s="118"/>
      <c r="NDO244" s="118"/>
      <c r="NDP244" s="118"/>
      <c r="NDQ244" s="118"/>
      <c r="NDR244" s="119"/>
      <c r="NDS244" s="120"/>
      <c r="NDT244" s="121"/>
      <c r="NDU244" s="121"/>
      <c r="NDV244" s="121"/>
      <c r="NDW244" s="121"/>
      <c r="NDX244" s="121"/>
      <c r="NDY244" s="121"/>
      <c r="NDZ244" s="122"/>
      <c r="NEA244" s="116"/>
      <c r="NEB244" s="117"/>
      <c r="NEC244" s="118"/>
      <c r="NED244" s="118"/>
      <c r="NEE244" s="118"/>
      <c r="NEF244" s="118"/>
      <c r="NEG244" s="119"/>
      <c r="NEH244" s="120"/>
      <c r="NEI244" s="121"/>
      <c r="NEJ244" s="121"/>
      <c r="NEK244" s="121"/>
      <c r="NEL244" s="121"/>
      <c r="NEM244" s="121"/>
      <c r="NEN244" s="121"/>
      <c r="NEO244" s="122"/>
      <c r="NEP244" s="116"/>
      <c r="NEQ244" s="117"/>
      <c r="NER244" s="118"/>
      <c r="NES244" s="118"/>
      <c r="NET244" s="118"/>
      <c r="NEU244" s="118"/>
      <c r="NEV244" s="119"/>
      <c r="NEW244" s="120"/>
      <c r="NEX244" s="121"/>
      <c r="NEY244" s="121"/>
      <c r="NEZ244" s="121"/>
      <c r="NFA244" s="121"/>
      <c r="NFB244" s="121"/>
      <c r="NFC244" s="121"/>
      <c r="NFD244" s="122"/>
      <c r="NFE244" s="116"/>
      <c r="NFF244" s="117"/>
      <c r="NFG244" s="118"/>
      <c r="NFH244" s="118"/>
      <c r="NFI244" s="118"/>
      <c r="NFJ244" s="118"/>
      <c r="NFK244" s="119"/>
      <c r="NFL244" s="120"/>
      <c r="NFM244" s="121"/>
      <c r="NFN244" s="121"/>
      <c r="NFO244" s="121"/>
      <c r="NFP244" s="121"/>
      <c r="NFQ244" s="121"/>
      <c r="NFR244" s="121"/>
      <c r="NFS244" s="122"/>
      <c r="NFT244" s="116"/>
      <c r="NFU244" s="117"/>
      <c r="NFV244" s="118"/>
      <c r="NFW244" s="118"/>
      <c r="NFX244" s="118"/>
      <c r="NFY244" s="118"/>
      <c r="NFZ244" s="119"/>
      <c r="NGA244" s="120"/>
      <c r="NGB244" s="121"/>
      <c r="NGC244" s="121"/>
      <c r="NGD244" s="121"/>
      <c r="NGE244" s="121"/>
      <c r="NGF244" s="121"/>
      <c r="NGG244" s="121"/>
      <c r="NGH244" s="122"/>
      <c r="NGI244" s="116"/>
      <c r="NGJ244" s="117"/>
      <c r="NGK244" s="118"/>
      <c r="NGL244" s="118"/>
      <c r="NGM244" s="118"/>
      <c r="NGN244" s="118"/>
      <c r="NGO244" s="119"/>
      <c r="NGP244" s="120"/>
      <c r="NGQ244" s="121"/>
      <c r="NGR244" s="121"/>
      <c r="NGS244" s="121"/>
      <c r="NGT244" s="121"/>
      <c r="NGU244" s="121"/>
      <c r="NGV244" s="121"/>
      <c r="NGW244" s="122"/>
      <c r="NGX244" s="116"/>
      <c r="NGY244" s="117"/>
      <c r="NGZ244" s="118"/>
      <c r="NHA244" s="118"/>
      <c r="NHB244" s="118"/>
      <c r="NHC244" s="118"/>
      <c r="NHD244" s="119"/>
      <c r="NHE244" s="120"/>
      <c r="NHF244" s="121"/>
      <c r="NHG244" s="121"/>
      <c r="NHH244" s="121"/>
      <c r="NHI244" s="121"/>
      <c r="NHJ244" s="121"/>
      <c r="NHK244" s="121"/>
      <c r="NHL244" s="122"/>
      <c r="NHM244" s="116"/>
      <c r="NHN244" s="117"/>
      <c r="NHO244" s="118"/>
      <c r="NHP244" s="118"/>
      <c r="NHQ244" s="118"/>
      <c r="NHR244" s="118"/>
      <c r="NHS244" s="119"/>
      <c r="NHT244" s="120"/>
      <c r="NHU244" s="121"/>
      <c r="NHV244" s="121"/>
      <c r="NHW244" s="121"/>
      <c r="NHX244" s="121"/>
      <c r="NHY244" s="121"/>
      <c r="NHZ244" s="121"/>
      <c r="NIA244" s="122"/>
      <c r="NIB244" s="116"/>
      <c r="NIC244" s="117"/>
      <c r="NID244" s="118"/>
      <c r="NIE244" s="118"/>
      <c r="NIF244" s="118"/>
      <c r="NIG244" s="118"/>
      <c r="NIH244" s="119"/>
      <c r="NII244" s="120"/>
      <c r="NIJ244" s="121"/>
      <c r="NIK244" s="121"/>
      <c r="NIL244" s="121"/>
      <c r="NIM244" s="121"/>
      <c r="NIN244" s="121"/>
      <c r="NIO244" s="121"/>
      <c r="NIP244" s="122"/>
      <c r="NIQ244" s="116"/>
      <c r="NIR244" s="117"/>
      <c r="NIS244" s="118"/>
      <c r="NIT244" s="118"/>
      <c r="NIU244" s="118"/>
      <c r="NIV244" s="118"/>
      <c r="NIW244" s="119"/>
      <c r="NIX244" s="120"/>
      <c r="NIY244" s="121"/>
      <c r="NIZ244" s="121"/>
      <c r="NJA244" s="121"/>
      <c r="NJB244" s="121"/>
      <c r="NJC244" s="121"/>
      <c r="NJD244" s="121"/>
      <c r="NJE244" s="122"/>
      <c r="NJF244" s="116"/>
      <c r="NJG244" s="117"/>
      <c r="NJH244" s="118"/>
      <c r="NJI244" s="118"/>
      <c r="NJJ244" s="118"/>
      <c r="NJK244" s="118"/>
      <c r="NJL244" s="119"/>
      <c r="NJM244" s="120"/>
      <c r="NJN244" s="121"/>
      <c r="NJO244" s="121"/>
      <c r="NJP244" s="121"/>
      <c r="NJQ244" s="121"/>
      <c r="NJR244" s="121"/>
      <c r="NJS244" s="121"/>
      <c r="NJT244" s="122"/>
      <c r="NJU244" s="116"/>
      <c r="NJV244" s="117"/>
      <c r="NJW244" s="118"/>
      <c r="NJX244" s="118"/>
      <c r="NJY244" s="118"/>
      <c r="NJZ244" s="118"/>
      <c r="NKA244" s="119"/>
      <c r="NKB244" s="120"/>
      <c r="NKC244" s="121"/>
      <c r="NKD244" s="121"/>
      <c r="NKE244" s="121"/>
      <c r="NKF244" s="121"/>
      <c r="NKG244" s="121"/>
      <c r="NKH244" s="121"/>
      <c r="NKI244" s="122"/>
      <c r="NKJ244" s="116"/>
      <c r="NKK244" s="117"/>
      <c r="NKL244" s="118"/>
      <c r="NKM244" s="118"/>
      <c r="NKN244" s="118"/>
      <c r="NKO244" s="118"/>
      <c r="NKP244" s="119"/>
      <c r="NKQ244" s="120"/>
      <c r="NKR244" s="121"/>
      <c r="NKS244" s="121"/>
      <c r="NKT244" s="121"/>
      <c r="NKU244" s="121"/>
      <c r="NKV244" s="121"/>
      <c r="NKW244" s="121"/>
      <c r="NKX244" s="122"/>
      <c r="NKY244" s="116"/>
      <c r="NKZ244" s="117"/>
      <c r="NLA244" s="118"/>
      <c r="NLB244" s="118"/>
      <c r="NLC244" s="118"/>
      <c r="NLD244" s="118"/>
      <c r="NLE244" s="119"/>
      <c r="NLF244" s="120"/>
      <c r="NLG244" s="121"/>
      <c r="NLH244" s="121"/>
      <c r="NLI244" s="121"/>
      <c r="NLJ244" s="121"/>
      <c r="NLK244" s="121"/>
      <c r="NLL244" s="121"/>
      <c r="NLM244" s="122"/>
      <c r="NLN244" s="116"/>
      <c r="NLO244" s="117"/>
      <c r="NLP244" s="118"/>
      <c r="NLQ244" s="118"/>
      <c r="NLR244" s="118"/>
      <c r="NLS244" s="118"/>
      <c r="NLT244" s="119"/>
      <c r="NLU244" s="120"/>
      <c r="NLV244" s="121"/>
      <c r="NLW244" s="121"/>
      <c r="NLX244" s="121"/>
      <c r="NLY244" s="121"/>
      <c r="NLZ244" s="121"/>
      <c r="NMA244" s="121"/>
      <c r="NMB244" s="122"/>
      <c r="NMC244" s="116"/>
      <c r="NMD244" s="117"/>
      <c r="NME244" s="118"/>
      <c r="NMF244" s="118"/>
      <c r="NMG244" s="118"/>
      <c r="NMH244" s="118"/>
      <c r="NMI244" s="119"/>
      <c r="NMJ244" s="120"/>
      <c r="NMK244" s="121"/>
      <c r="NML244" s="121"/>
      <c r="NMM244" s="121"/>
      <c r="NMN244" s="121"/>
      <c r="NMO244" s="121"/>
      <c r="NMP244" s="121"/>
      <c r="NMQ244" s="122"/>
      <c r="NMR244" s="116"/>
      <c r="NMS244" s="117"/>
      <c r="NMT244" s="118"/>
      <c r="NMU244" s="118"/>
      <c r="NMV244" s="118"/>
      <c r="NMW244" s="118"/>
      <c r="NMX244" s="119"/>
      <c r="NMY244" s="120"/>
      <c r="NMZ244" s="121"/>
      <c r="NNA244" s="121"/>
      <c r="NNB244" s="121"/>
      <c r="NNC244" s="121"/>
      <c r="NND244" s="121"/>
      <c r="NNE244" s="121"/>
      <c r="NNF244" s="122"/>
      <c r="NNG244" s="116"/>
      <c r="NNH244" s="117"/>
      <c r="NNI244" s="118"/>
      <c r="NNJ244" s="118"/>
      <c r="NNK244" s="118"/>
      <c r="NNL244" s="118"/>
      <c r="NNM244" s="119"/>
      <c r="NNN244" s="120"/>
      <c r="NNO244" s="121"/>
      <c r="NNP244" s="121"/>
      <c r="NNQ244" s="121"/>
      <c r="NNR244" s="121"/>
      <c r="NNS244" s="121"/>
      <c r="NNT244" s="121"/>
      <c r="NNU244" s="122"/>
      <c r="NNV244" s="116"/>
      <c r="NNW244" s="117"/>
      <c r="NNX244" s="118"/>
      <c r="NNY244" s="118"/>
      <c r="NNZ244" s="118"/>
      <c r="NOA244" s="118"/>
      <c r="NOB244" s="119"/>
      <c r="NOC244" s="120"/>
      <c r="NOD244" s="121"/>
      <c r="NOE244" s="121"/>
      <c r="NOF244" s="121"/>
      <c r="NOG244" s="121"/>
      <c r="NOH244" s="121"/>
      <c r="NOI244" s="121"/>
      <c r="NOJ244" s="122"/>
      <c r="NOK244" s="116"/>
      <c r="NOL244" s="117"/>
      <c r="NOM244" s="118"/>
      <c r="NON244" s="118"/>
      <c r="NOO244" s="118"/>
      <c r="NOP244" s="118"/>
      <c r="NOQ244" s="119"/>
      <c r="NOR244" s="120"/>
      <c r="NOS244" s="121"/>
      <c r="NOT244" s="121"/>
      <c r="NOU244" s="121"/>
      <c r="NOV244" s="121"/>
      <c r="NOW244" s="121"/>
      <c r="NOX244" s="121"/>
      <c r="NOY244" s="122"/>
      <c r="NOZ244" s="116"/>
      <c r="NPA244" s="117"/>
      <c r="NPB244" s="118"/>
      <c r="NPC244" s="118"/>
      <c r="NPD244" s="118"/>
      <c r="NPE244" s="118"/>
      <c r="NPF244" s="119"/>
      <c r="NPG244" s="120"/>
      <c r="NPH244" s="121"/>
      <c r="NPI244" s="121"/>
      <c r="NPJ244" s="121"/>
      <c r="NPK244" s="121"/>
      <c r="NPL244" s="121"/>
      <c r="NPM244" s="121"/>
      <c r="NPN244" s="122"/>
      <c r="NPO244" s="116"/>
      <c r="NPP244" s="117"/>
      <c r="NPQ244" s="118"/>
      <c r="NPR244" s="118"/>
      <c r="NPS244" s="118"/>
      <c r="NPT244" s="118"/>
      <c r="NPU244" s="119"/>
      <c r="NPV244" s="120"/>
      <c r="NPW244" s="121"/>
      <c r="NPX244" s="121"/>
      <c r="NPY244" s="121"/>
      <c r="NPZ244" s="121"/>
      <c r="NQA244" s="121"/>
      <c r="NQB244" s="121"/>
      <c r="NQC244" s="122"/>
      <c r="NQD244" s="116"/>
      <c r="NQE244" s="117"/>
      <c r="NQF244" s="118"/>
      <c r="NQG244" s="118"/>
      <c r="NQH244" s="118"/>
      <c r="NQI244" s="118"/>
      <c r="NQJ244" s="119"/>
      <c r="NQK244" s="120"/>
      <c r="NQL244" s="121"/>
      <c r="NQM244" s="121"/>
      <c r="NQN244" s="121"/>
      <c r="NQO244" s="121"/>
      <c r="NQP244" s="121"/>
      <c r="NQQ244" s="121"/>
      <c r="NQR244" s="122"/>
      <c r="NQS244" s="116"/>
      <c r="NQT244" s="117"/>
      <c r="NQU244" s="118"/>
      <c r="NQV244" s="118"/>
      <c r="NQW244" s="118"/>
      <c r="NQX244" s="118"/>
      <c r="NQY244" s="119"/>
      <c r="NQZ244" s="120"/>
      <c r="NRA244" s="121"/>
      <c r="NRB244" s="121"/>
      <c r="NRC244" s="121"/>
      <c r="NRD244" s="121"/>
      <c r="NRE244" s="121"/>
      <c r="NRF244" s="121"/>
      <c r="NRG244" s="122"/>
      <c r="NRH244" s="116"/>
      <c r="NRI244" s="117"/>
      <c r="NRJ244" s="118"/>
      <c r="NRK244" s="118"/>
      <c r="NRL244" s="118"/>
      <c r="NRM244" s="118"/>
      <c r="NRN244" s="119"/>
      <c r="NRO244" s="120"/>
      <c r="NRP244" s="121"/>
      <c r="NRQ244" s="121"/>
      <c r="NRR244" s="121"/>
      <c r="NRS244" s="121"/>
      <c r="NRT244" s="121"/>
      <c r="NRU244" s="121"/>
      <c r="NRV244" s="122"/>
      <c r="NRW244" s="116"/>
      <c r="NRX244" s="117"/>
      <c r="NRY244" s="118"/>
      <c r="NRZ244" s="118"/>
      <c r="NSA244" s="118"/>
      <c r="NSB244" s="118"/>
      <c r="NSC244" s="119"/>
      <c r="NSD244" s="120"/>
      <c r="NSE244" s="121"/>
      <c r="NSF244" s="121"/>
      <c r="NSG244" s="121"/>
      <c r="NSH244" s="121"/>
      <c r="NSI244" s="121"/>
      <c r="NSJ244" s="121"/>
      <c r="NSK244" s="122"/>
      <c r="NSL244" s="116"/>
      <c r="NSM244" s="117"/>
      <c r="NSN244" s="118"/>
      <c r="NSO244" s="118"/>
      <c r="NSP244" s="118"/>
      <c r="NSQ244" s="118"/>
      <c r="NSR244" s="119"/>
      <c r="NSS244" s="120"/>
      <c r="NST244" s="121"/>
      <c r="NSU244" s="121"/>
      <c r="NSV244" s="121"/>
      <c r="NSW244" s="121"/>
      <c r="NSX244" s="121"/>
      <c r="NSY244" s="121"/>
      <c r="NSZ244" s="122"/>
      <c r="NTA244" s="116"/>
      <c r="NTB244" s="117"/>
      <c r="NTC244" s="118"/>
      <c r="NTD244" s="118"/>
      <c r="NTE244" s="118"/>
      <c r="NTF244" s="118"/>
      <c r="NTG244" s="119"/>
      <c r="NTH244" s="120"/>
      <c r="NTI244" s="121"/>
      <c r="NTJ244" s="121"/>
      <c r="NTK244" s="121"/>
      <c r="NTL244" s="121"/>
      <c r="NTM244" s="121"/>
      <c r="NTN244" s="121"/>
      <c r="NTO244" s="122"/>
      <c r="NTP244" s="116"/>
      <c r="NTQ244" s="117"/>
      <c r="NTR244" s="118"/>
      <c r="NTS244" s="118"/>
      <c r="NTT244" s="118"/>
      <c r="NTU244" s="118"/>
      <c r="NTV244" s="119"/>
      <c r="NTW244" s="120"/>
      <c r="NTX244" s="121"/>
      <c r="NTY244" s="121"/>
      <c r="NTZ244" s="121"/>
      <c r="NUA244" s="121"/>
      <c r="NUB244" s="121"/>
      <c r="NUC244" s="121"/>
      <c r="NUD244" s="122"/>
      <c r="NUE244" s="116"/>
      <c r="NUF244" s="117"/>
      <c r="NUG244" s="118"/>
      <c r="NUH244" s="118"/>
      <c r="NUI244" s="118"/>
      <c r="NUJ244" s="118"/>
      <c r="NUK244" s="119"/>
      <c r="NUL244" s="120"/>
      <c r="NUM244" s="121"/>
      <c r="NUN244" s="121"/>
      <c r="NUO244" s="121"/>
      <c r="NUP244" s="121"/>
      <c r="NUQ244" s="121"/>
      <c r="NUR244" s="121"/>
      <c r="NUS244" s="122"/>
      <c r="NUT244" s="116"/>
      <c r="NUU244" s="117"/>
      <c r="NUV244" s="118"/>
      <c r="NUW244" s="118"/>
      <c r="NUX244" s="118"/>
      <c r="NUY244" s="118"/>
      <c r="NUZ244" s="119"/>
      <c r="NVA244" s="120"/>
      <c r="NVB244" s="121"/>
      <c r="NVC244" s="121"/>
      <c r="NVD244" s="121"/>
      <c r="NVE244" s="121"/>
      <c r="NVF244" s="121"/>
      <c r="NVG244" s="121"/>
      <c r="NVH244" s="122"/>
      <c r="NVI244" s="116"/>
      <c r="NVJ244" s="117"/>
      <c r="NVK244" s="118"/>
      <c r="NVL244" s="118"/>
      <c r="NVM244" s="118"/>
      <c r="NVN244" s="118"/>
      <c r="NVO244" s="119"/>
      <c r="NVP244" s="120"/>
      <c r="NVQ244" s="121"/>
      <c r="NVR244" s="121"/>
      <c r="NVS244" s="121"/>
      <c r="NVT244" s="121"/>
      <c r="NVU244" s="121"/>
      <c r="NVV244" s="121"/>
      <c r="NVW244" s="122"/>
      <c r="NVX244" s="116"/>
      <c r="NVY244" s="117"/>
      <c r="NVZ244" s="118"/>
      <c r="NWA244" s="118"/>
      <c r="NWB244" s="118"/>
      <c r="NWC244" s="118"/>
      <c r="NWD244" s="119"/>
      <c r="NWE244" s="120"/>
      <c r="NWF244" s="121"/>
      <c r="NWG244" s="121"/>
      <c r="NWH244" s="121"/>
      <c r="NWI244" s="121"/>
      <c r="NWJ244" s="121"/>
      <c r="NWK244" s="121"/>
      <c r="NWL244" s="122"/>
      <c r="NWM244" s="116"/>
      <c r="NWN244" s="117"/>
      <c r="NWO244" s="118"/>
      <c r="NWP244" s="118"/>
      <c r="NWQ244" s="118"/>
      <c r="NWR244" s="118"/>
      <c r="NWS244" s="119"/>
      <c r="NWT244" s="120"/>
      <c r="NWU244" s="121"/>
      <c r="NWV244" s="121"/>
      <c r="NWW244" s="121"/>
      <c r="NWX244" s="121"/>
      <c r="NWY244" s="121"/>
      <c r="NWZ244" s="121"/>
      <c r="NXA244" s="122"/>
      <c r="NXB244" s="116"/>
      <c r="NXC244" s="117"/>
      <c r="NXD244" s="118"/>
      <c r="NXE244" s="118"/>
      <c r="NXF244" s="118"/>
      <c r="NXG244" s="118"/>
      <c r="NXH244" s="119"/>
      <c r="NXI244" s="120"/>
      <c r="NXJ244" s="121"/>
      <c r="NXK244" s="121"/>
      <c r="NXL244" s="121"/>
      <c r="NXM244" s="121"/>
      <c r="NXN244" s="121"/>
      <c r="NXO244" s="121"/>
      <c r="NXP244" s="122"/>
      <c r="NXQ244" s="116"/>
      <c r="NXR244" s="117"/>
      <c r="NXS244" s="118"/>
      <c r="NXT244" s="118"/>
      <c r="NXU244" s="118"/>
      <c r="NXV244" s="118"/>
      <c r="NXW244" s="119"/>
      <c r="NXX244" s="120"/>
      <c r="NXY244" s="121"/>
      <c r="NXZ244" s="121"/>
      <c r="NYA244" s="121"/>
      <c r="NYB244" s="121"/>
      <c r="NYC244" s="121"/>
      <c r="NYD244" s="121"/>
      <c r="NYE244" s="122"/>
      <c r="NYF244" s="116"/>
      <c r="NYG244" s="117"/>
      <c r="NYH244" s="118"/>
      <c r="NYI244" s="118"/>
      <c r="NYJ244" s="118"/>
      <c r="NYK244" s="118"/>
      <c r="NYL244" s="119"/>
      <c r="NYM244" s="120"/>
      <c r="NYN244" s="121"/>
      <c r="NYO244" s="121"/>
      <c r="NYP244" s="121"/>
      <c r="NYQ244" s="121"/>
      <c r="NYR244" s="121"/>
      <c r="NYS244" s="121"/>
      <c r="NYT244" s="122"/>
      <c r="NYU244" s="116"/>
      <c r="NYV244" s="117"/>
      <c r="NYW244" s="118"/>
      <c r="NYX244" s="118"/>
      <c r="NYY244" s="118"/>
      <c r="NYZ244" s="118"/>
      <c r="NZA244" s="119"/>
      <c r="NZB244" s="120"/>
      <c r="NZC244" s="121"/>
      <c r="NZD244" s="121"/>
      <c r="NZE244" s="121"/>
      <c r="NZF244" s="121"/>
      <c r="NZG244" s="121"/>
      <c r="NZH244" s="121"/>
      <c r="NZI244" s="122"/>
      <c r="NZJ244" s="116"/>
      <c r="NZK244" s="117"/>
      <c r="NZL244" s="118"/>
      <c r="NZM244" s="118"/>
      <c r="NZN244" s="118"/>
      <c r="NZO244" s="118"/>
      <c r="NZP244" s="119"/>
      <c r="NZQ244" s="120"/>
      <c r="NZR244" s="121"/>
      <c r="NZS244" s="121"/>
      <c r="NZT244" s="121"/>
      <c r="NZU244" s="121"/>
      <c r="NZV244" s="121"/>
      <c r="NZW244" s="121"/>
      <c r="NZX244" s="122"/>
      <c r="NZY244" s="116"/>
      <c r="NZZ244" s="117"/>
      <c r="OAA244" s="118"/>
      <c r="OAB244" s="118"/>
      <c r="OAC244" s="118"/>
      <c r="OAD244" s="118"/>
      <c r="OAE244" s="119"/>
      <c r="OAF244" s="120"/>
      <c r="OAG244" s="121"/>
      <c r="OAH244" s="121"/>
      <c r="OAI244" s="121"/>
      <c r="OAJ244" s="121"/>
      <c r="OAK244" s="121"/>
      <c r="OAL244" s="121"/>
      <c r="OAM244" s="122"/>
      <c r="OAN244" s="116"/>
      <c r="OAO244" s="117"/>
      <c r="OAP244" s="118"/>
      <c r="OAQ244" s="118"/>
      <c r="OAR244" s="118"/>
      <c r="OAS244" s="118"/>
      <c r="OAT244" s="119"/>
      <c r="OAU244" s="120"/>
      <c r="OAV244" s="121"/>
      <c r="OAW244" s="121"/>
      <c r="OAX244" s="121"/>
      <c r="OAY244" s="121"/>
      <c r="OAZ244" s="121"/>
      <c r="OBA244" s="121"/>
      <c r="OBB244" s="122"/>
      <c r="OBC244" s="116"/>
      <c r="OBD244" s="117"/>
      <c r="OBE244" s="118"/>
      <c r="OBF244" s="118"/>
      <c r="OBG244" s="118"/>
      <c r="OBH244" s="118"/>
      <c r="OBI244" s="119"/>
      <c r="OBJ244" s="120"/>
      <c r="OBK244" s="121"/>
      <c r="OBL244" s="121"/>
      <c r="OBM244" s="121"/>
      <c r="OBN244" s="121"/>
      <c r="OBO244" s="121"/>
      <c r="OBP244" s="121"/>
      <c r="OBQ244" s="122"/>
      <c r="OBR244" s="116"/>
      <c r="OBS244" s="117"/>
      <c r="OBT244" s="118"/>
      <c r="OBU244" s="118"/>
      <c r="OBV244" s="118"/>
      <c r="OBW244" s="118"/>
      <c r="OBX244" s="119"/>
      <c r="OBY244" s="120"/>
      <c r="OBZ244" s="121"/>
      <c r="OCA244" s="121"/>
      <c r="OCB244" s="121"/>
      <c r="OCC244" s="121"/>
      <c r="OCD244" s="121"/>
      <c r="OCE244" s="121"/>
      <c r="OCF244" s="122"/>
      <c r="OCG244" s="116"/>
      <c r="OCH244" s="117"/>
      <c r="OCI244" s="118"/>
      <c r="OCJ244" s="118"/>
      <c r="OCK244" s="118"/>
      <c r="OCL244" s="118"/>
      <c r="OCM244" s="119"/>
      <c r="OCN244" s="120"/>
      <c r="OCO244" s="121"/>
      <c r="OCP244" s="121"/>
      <c r="OCQ244" s="121"/>
      <c r="OCR244" s="121"/>
      <c r="OCS244" s="121"/>
      <c r="OCT244" s="121"/>
      <c r="OCU244" s="122"/>
      <c r="OCV244" s="116"/>
      <c r="OCW244" s="117"/>
      <c r="OCX244" s="118"/>
      <c r="OCY244" s="118"/>
      <c r="OCZ244" s="118"/>
      <c r="ODA244" s="118"/>
      <c r="ODB244" s="119"/>
      <c r="ODC244" s="120"/>
      <c r="ODD244" s="121"/>
      <c r="ODE244" s="121"/>
      <c r="ODF244" s="121"/>
      <c r="ODG244" s="121"/>
      <c r="ODH244" s="121"/>
      <c r="ODI244" s="121"/>
      <c r="ODJ244" s="122"/>
      <c r="ODK244" s="116"/>
      <c r="ODL244" s="117"/>
      <c r="ODM244" s="118"/>
      <c r="ODN244" s="118"/>
      <c r="ODO244" s="118"/>
      <c r="ODP244" s="118"/>
      <c r="ODQ244" s="119"/>
      <c r="ODR244" s="120"/>
      <c r="ODS244" s="121"/>
      <c r="ODT244" s="121"/>
      <c r="ODU244" s="121"/>
      <c r="ODV244" s="121"/>
      <c r="ODW244" s="121"/>
      <c r="ODX244" s="121"/>
      <c r="ODY244" s="122"/>
      <c r="ODZ244" s="116"/>
      <c r="OEA244" s="117"/>
      <c r="OEB244" s="118"/>
      <c r="OEC244" s="118"/>
      <c r="OED244" s="118"/>
      <c r="OEE244" s="118"/>
      <c r="OEF244" s="119"/>
      <c r="OEG244" s="120"/>
      <c r="OEH244" s="121"/>
      <c r="OEI244" s="121"/>
      <c r="OEJ244" s="121"/>
      <c r="OEK244" s="121"/>
      <c r="OEL244" s="121"/>
      <c r="OEM244" s="121"/>
      <c r="OEN244" s="122"/>
      <c r="OEO244" s="116"/>
      <c r="OEP244" s="117"/>
      <c r="OEQ244" s="118"/>
      <c r="OER244" s="118"/>
      <c r="OES244" s="118"/>
      <c r="OET244" s="118"/>
      <c r="OEU244" s="119"/>
      <c r="OEV244" s="120"/>
      <c r="OEW244" s="121"/>
      <c r="OEX244" s="121"/>
      <c r="OEY244" s="121"/>
      <c r="OEZ244" s="121"/>
      <c r="OFA244" s="121"/>
      <c r="OFB244" s="121"/>
      <c r="OFC244" s="122"/>
      <c r="OFD244" s="116"/>
      <c r="OFE244" s="117"/>
      <c r="OFF244" s="118"/>
      <c r="OFG244" s="118"/>
      <c r="OFH244" s="118"/>
      <c r="OFI244" s="118"/>
      <c r="OFJ244" s="119"/>
      <c r="OFK244" s="120"/>
      <c r="OFL244" s="121"/>
      <c r="OFM244" s="121"/>
      <c r="OFN244" s="121"/>
      <c r="OFO244" s="121"/>
      <c r="OFP244" s="121"/>
      <c r="OFQ244" s="121"/>
      <c r="OFR244" s="122"/>
      <c r="OFS244" s="116"/>
      <c r="OFT244" s="117"/>
      <c r="OFU244" s="118"/>
      <c r="OFV244" s="118"/>
      <c r="OFW244" s="118"/>
      <c r="OFX244" s="118"/>
      <c r="OFY244" s="119"/>
      <c r="OFZ244" s="120"/>
      <c r="OGA244" s="121"/>
      <c r="OGB244" s="121"/>
      <c r="OGC244" s="121"/>
      <c r="OGD244" s="121"/>
      <c r="OGE244" s="121"/>
      <c r="OGF244" s="121"/>
      <c r="OGG244" s="122"/>
      <c r="OGH244" s="116"/>
      <c r="OGI244" s="117"/>
      <c r="OGJ244" s="118"/>
      <c r="OGK244" s="118"/>
      <c r="OGL244" s="118"/>
      <c r="OGM244" s="118"/>
      <c r="OGN244" s="119"/>
      <c r="OGO244" s="120"/>
      <c r="OGP244" s="121"/>
      <c r="OGQ244" s="121"/>
      <c r="OGR244" s="121"/>
      <c r="OGS244" s="121"/>
      <c r="OGT244" s="121"/>
      <c r="OGU244" s="121"/>
      <c r="OGV244" s="122"/>
      <c r="OGW244" s="116"/>
      <c r="OGX244" s="117"/>
      <c r="OGY244" s="118"/>
      <c r="OGZ244" s="118"/>
      <c r="OHA244" s="118"/>
      <c r="OHB244" s="118"/>
      <c r="OHC244" s="119"/>
      <c r="OHD244" s="120"/>
      <c r="OHE244" s="121"/>
      <c r="OHF244" s="121"/>
      <c r="OHG244" s="121"/>
      <c r="OHH244" s="121"/>
      <c r="OHI244" s="121"/>
      <c r="OHJ244" s="121"/>
      <c r="OHK244" s="122"/>
      <c r="OHL244" s="116"/>
      <c r="OHM244" s="117"/>
      <c r="OHN244" s="118"/>
      <c r="OHO244" s="118"/>
      <c r="OHP244" s="118"/>
      <c r="OHQ244" s="118"/>
      <c r="OHR244" s="119"/>
      <c r="OHS244" s="120"/>
      <c r="OHT244" s="121"/>
      <c r="OHU244" s="121"/>
      <c r="OHV244" s="121"/>
      <c r="OHW244" s="121"/>
      <c r="OHX244" s="121"/>
      <c r="OHY244" s="121"/>
      <c r="OHZ244" s="122"/>
      <c r="OIA244" s="116"/>
      <c r="OIB244" s="117"/>
      <c r="OIC244" s="118"/>
      <c r="OID244" s="118"/>
      <c r="OIE244" s="118"/>
      <c r="OIF244" s="118"/>
      <c r="OIG244" s="119"/>
      <c r="OIH244" s="120"/>
      <c r="OII244" s="121"/>
      <c r="OIJ244" s="121"/>
      <c r="OIK244" s="121"/>
      <c r="OIL244" s="121"/>
      <c r="OIM244" s="121"/>
      <c r="OIN244" s="121"/>
      <c r="OIO244" s="122"/>
      <c r="OIP244" s="116"/>
      <c r="OIQ244" s="117"/>
      <c r="OIR244" s="118"/>
      <c r="OIS244" s="118"/>
      <c r="OIT244" s="118"/>
      <c r="OIU244" s="118"/>
      <c r="OIV244" s="119"/>
      <c r="OIW244" s="120"/>
      <c r="OIX244" s="121"/>
      <c r="OIY244" s="121"/>
      <c r="OIZ244" s="121"/>
      <c r="OJA244" s="121"/>
      <c r="OJB244" s="121"/>
      <c r="OJC244" s="121"/>
      <c r="OJD244" s="122"/>
      <c r="OJE244" s="116"/>
      <c r="OJF244" s="117"/>
      <c r="OJG244" s="118"/>
      <c r="OJH244" s="118"/>
      <c r="OJI244" s="118"/>
      <c r="OJJ244" s="118"/>
      <c r="OJK244" s="119"/>
      <c r="OJL244" s="120"/>
      <c r="OJM244" s="121"/>
      <c r="OJN244" s="121"/>
      <c r="OJO244" s="121"/>
      <c r="OJP244" s="121"/>
      <c r="OJQ244" s="121"/>
      <c r="OJR244" s="121"/>
      <c r="OJS244" s="122"/>
      <c r="OJT244" s="116"/>
      <c r="OJU244" s="117"/>
      <c r="OJV244" s="118"/>
      <c r="OJW244" s="118"/>
      <c r="OJX244" s="118"/>
      <c r="OJY244" s="118"/>
      <c r="OJZ244" s="119"/>
      <c r="OKA244" s="120"/>
      <c r="OKB244" s="121"/>
      <c r="OKC244" s="121"/>
      <c r="OKD244" s="121"/>
      <c r="OKE244" s="121"/>
      <c r="OKF244" s="121"/>
      <c r="OKG244" s="121"/>
      <c r="OKH244" s="122"/>
      <c r="OKI244" s="116"/>
      <c r="OKJ244" s="117"/>
      <c r="OKK244" s="118"/>
      <c r="OKL244" s="118"/>
      <c r="OKM244" s="118"/>
      <c r="OKN244" s="118"/>
      <c r="OKO244" s="119"/>
      <c r="OKP244" s="120"/>
      <c r="OKQ244" s="121"/>
      <c r="OKR244" s="121"/>
      <c r="OKS244" s="121"/>
      <c r="OKT244" s="121"/>
      <c r="OKU244" s="121"/>
      <c r="OKV244" s="121"/>
      <c r="OKW244" s="122"/>
      <c r="OKX244" s="116"/>
      <c r="OKY244" s="117"/>
      <c r="OKZ244" s="118"/>
      <c r="OLA244" s="118"/>
      <c r="OLB244" s="118"/>
      <c r="OLC244" s="118"/>
      <c r="OLD244" s="119"/>
      <c r="OLE244" s="120"/>
      <c r="OLF244" s="121"/>
      <c r="OLG244" s="121"/>
      <c r="OLH244" s="121"/>
      <c r="OLI244" s="121"/>
      <c r="OLJ244" s="121"/>
      <c r="OLK244" s="121"/>
      <c r="OLL244" s="122"/>
      <c r="OLM244" s="116"/>
      <c r="OLN244" s="117"/>
      <c r="OLO244" s="118"/>
      <c r="OLP244" s="118"/>
      <c r="OLQ244" s="118"/>
      <c r="OLR244" s="118"/>
      <c r="OLS244" s="119"/>
      <c r="OLT244" s="120"/>
      <c r="OLU244" s="121"/>
      <c r="OLV244" s="121"/>
      <c r="OLW244" s="121"/>
      <c r="OLX244" s="121"/>
      <c r="OLY244" s="121"/>
      <c r="OLZ244" s="121"/>
      <c r="OMA244" s="122"/>
      <c r="OMB244" s="116"/>
      <c r="OMC244" s="117"/>
      <c r="OMD244" s="118"/>
      <c r="OME244" s="118"/>
      <c r="OMF244" s="118"/>
      <c r="OMG244" s="118"/>
      <c r="OMH244" s="119"/>
      <c r="OMI244" s="120"/>
      <c r="OMJ244" s="121"/>
      <c r="OMK244" s="121"/>
      <c r="OML244" s="121"/>
      <c r="OMM244" s="121"/>
      <c r="OMN244" s="121"/>
      <c r="OMO244" s="121"/>
      <c r="OMP244" s="122"/>
      <c r="OMQ244" s="116"/>
      <c r="OMR244" s="117"/>
      <c r="OMS244" s="118"/>
      <c r="OMT244" s="118"/>
      <c r="OMU244" s="118"/>
      <c r="OMV244" s="118"/>
      <c r="OMW244" s="119"/>
      <c r="OMX244" s="120"/>
      <c r="OMY244" s="121"/>
      <c r="OMZ244" s="121"/>
      <c r="ONA244" s="121"/>
      <c r="ONB244" s="121"/>
      <c r="ONC244" s="121"/>
      <c r="OND244" s="121"/>
      <c r="ONE244" s="122"/>
      <c r="ONF244" s="116"/>
      <c r="ONG244" s="117"/>
      <c r="ONH244" s="118"/>
      <c r="ONI244" s="118"/>
      <c r="ONJ244" s="118"/>
      <c r="ONK244" s="118"/>
      <c r="ONL244" s="119"/>
      <c r="ONM244" s="120"/>
      <c r="ONN244" s="121"/>
      <c r="ONO244" s="121"/>
      <c r="ONP244" s="121"/>
      <c r="ONQ244" s="121"/>
      <c r="ONR244" s="121"/>
      <c r="ONS244" s="121"/>
      <c r="ONT244" s="122"/>
      <c r="ONU244" s="116"/>
      <c r="ONV244" s="117"/>
      <c r="ONW244" s="118"/>
      <c r="ONX244" s="118"/>
      <c r="ONY244" s="118"/>
      <c r="ONZ244" s="118"/>
      <c r="OOA244" s="119"/>
      <c r="OOB244" s="120"/>
      <c r="OOC244" s="121"/>
      <c r="OOD244" s="121"/>
      <c r="OOE244" s="121"/>
      <c r="OOF244" s="121"/>
      <c r="OOG244" s="121"/>
      <c r="OOH244" s="121"/>
      <c r="OOI244" s="122"/>
      <c r="OOJ244" s="116"/>
      <c r="OOK244" s="117"/>
      <c r="OOL244" s="118"/>
      <c r="OOM244" s="118"/>
      <c r="OON244" s="118"/>
      <c r="OOO244" s="118"/>
      <c r="OOP244" s="119"/>
      <c r="OOQ244" s="120"/>
      <c r="OOR244" s="121"/>
      <c r="OOS244" s="121"/>
      <c r="OOT244" s="121"/>
      <c r="OOU244" s="121"/>
      <c r="OOV244" s="121"/>
      <c r="OOW244" s="121"/>
      <c r="OOX244" s="122"/>
      <c r="OOY244" s="116"/>
      <c r="OOZ244" s="117"/>
      <c r="OPA244" s="118"/>
      <c r="OPB244" s="118"/>
      <c r="OPC244" s="118"/>
      <c r="OPD244" s="118"/>
      <c r="OPE244" s="119"/>
      <c r="OPF244" s="120"/>
      <c r="OPG244" s="121"/>
      <c r="OPH244" s="121"/>
      <c r="OPI244" s="121"/>
      <c r="OPJ244" s="121"/>
      <c r="OPK244" s="121"/>
      <c r="OPL244" s="121"/>
      <c r="OPM244" s="122"/>
      <c r="OPN244" s="116"/>
      <c r="OPO244" s="117"/>
      <c r="OPP244" s="118"/>
      <c r="OPQ244" s="118"/>
      <c r="OPR244" s="118"/>
      <c r="OPS244" s="118"/>
      <c r="OPT244" s="119"/>
      <c r="OPU244" s="120"/>
      <c r="OPV244" s="121"/>
      <c r="OPW244" s="121"/>
      <c r="OPX244" s="121"/>
      <c r="OPY244" s="121"/>
      <c r="OPZ244" s="121"/>
      <c r="OQA244" s="121"/>
      <c r="OQB244" s="122"/>
      <c r="OQC244" s="116"/>
      <c r="OQD244" s="117"/>
      <c r="OQE244" s="118"/>
      <c r="OQF244" s="118"/>
      <c r="OQG244" s="118"/>
      <c r="OQH244" s="118"/>
      <c r="OQI244" s="119"/>
      <c r="OQJ244" s="120"/>
      <c r="OQK244" s="121"/>
      <c r="OQL244" s="121"/>
      <c r="OQM244" s="121"/>
      <c r="OQN244" s="121"/>
      <c r="OQO244" s="121"/>
      <c r="OQP244" s="121"/>
      <c r="OQQ244" s="122"/>
      <c r="OQR244" s="116"/>
      <c r="OQS244" s="117"/>
      <c r="OQT244" s="118"/>
      <c r="OQU244" s="118"/>
      <c r="OQV244" s="118"/>
      <c r="OQW244" s="118"/>
      <c r="OQX244" s="119"/>
      <c r="OQY244" s="120"/>
      <c r="OQZ244" s="121"/>
      <c r="ORA244" s="121"/>
      <c r="ORB244" s="121"/>
      <c r="ORC244" s="121"/>
      <c r="ORD244" s="121"/>
      <c r="ORE244" s="121"/>
      <c r="ORF244" s="122"/>
      <c r="ORG244" s="116"/>
      <c r="ORH244" s="117"/>
      <c r="ORI244" s="118"/>
      <c r="ORJ244" s="118"/>
      <c r="ORK244" s="118"/>
      <c r="ORL244" s="118"/>
      <c r="ORM244" s="119"/>
      <c r="ORN244" s="120"/>
      <c r="ORO244" s="121"/>
      <c r="ORP244" s="121"/>
      <c r="ORQ244" s="121"/>
      <c r="ORR244" s="121"/>
      <c r="ORS244" s="121"/>
      <c r="ORT244" s="121"/>
      <c r="ORU244" s="122"/>
      <c r="ORV244" s="116"/>
      <c r="ORW244" s="117"/>
      <c r="ORX244" s="118"/>
      <c r="ORY244" s="118"/>
      <c r="ORZ244" s="118"/>
      <c r="OSA244" s="118"/>
      <c r="OSB244" s="119"/>
      <c r="OSC244" s="120"/>
      <c r="OSD244" s="121"/>
      <c r="OSE244" s="121"/>
      <c r="OSF244" s="121"/>
      <c r="OSG244" s="121"/>
      <c r="OSH244" s="121"/>
      <c r="OSI244" s="121"/>
      <c r="OSJ244" s="122"/>
      <c r="OSK244" s="116"/>
      <c r="OSL244" s="117"/>
      <c r="OSM244" s="118"/>
      <c r="OSN244" s="118"/>
      <c r="OSO244" s="118"/>
      <c r="OSP244" s="118"/>
      <c r="OSQ244" s="119"/>
      <c r="OSR244" s="120"/>
      <c r="OSS244" s="121"/>
      <c r="OST244" s="121"/>
      <c r="OSU244" s="121"/>
      <c r="OSV244" s="121"/>
      <c r="OSW244" s="121"/>
      <c r="OSX244" s="121"/>
      <c r="OSY244" s="122"/>
      <c r="OSZ244" s="116"/>
      <c r="OTA244" s="117"/>
      <c r="OTB244" s="118"/>
      <c r="OTC244" s="118"/>
      <c r="OTD244" s="118"/>
      <c r="OTE244" s="118"/>
      <c r="OTF244" s="119"/>
      <c r="OTG244" s="120"/>
      <c r="OTH244" s="121"/>
      <c r="OTI244" s="121"/>
      <c r="OTJ244" s="121"/>
      <c r="OTK244" s="121"/>
      <c r="OTL244" s="121"/>
      <c r="OTM244" s="121"/>
      <c r="OTN244" s="122"/>
      <c r="OTO244" s="116"/>
      <c r="OTP244" s="117"/>
      <c r="OTQ244" s="118"/>
      <c r="OTR244" s="118"/>
      <c r="OTS244" s="118"/>
      <c r="OTT244" s="118"/>
      <c r="OTU244" s="119"/>
      <c r="OTV244" s="120"/>
      <c r="OTW244" s="121"/>
      <c r="OTX244" s="121"/>
      <c r="OTY244" s="121"/>
      <c r="OTZ244" s="121"/>
      <c r="OUA244" s="121"/>
      <c r="OUB244" s="121"/>
      <c r="OUC244" s="122"/>
      <c r="OUD244" s="116"/>
      <c r="OUE244" s="117"/>
      <c r="OUF244" s="118"/>
      <c r="OUG244" s="118"/>
      <c r="OUH244" s="118"/>
      <c r="OUI244" s="118"/>
      <c r="OUJ244" s="119"/>
      <c r="OUK244" s="120"/>
      <c r="OUL244" s="121"/>
      <c r="OUM244" s="121"/>
      <c r="OUN244" s="121"/>
      <c r="OUO244" s="121"/>
      <c r="OUP244" s="121"/>
      <c r="OUQ244" s="121"/>
      <c r="OUR244" s="122"/>
      <c r="OUS244" s="116"/>
      <c r="OUT244" s="117"/>
      <c r="OUU244" s="118"/>
      <c r="OUV244" s="118"/>
      <c r="OUW244" s="118"/>
      <c r="OUX244" s="118"/>
      <c r="OUY244" s="119"/>
      <c r="OUZ244" s="120"/>
      <c r="OVA244" s="121"/>
      <c r="OVB244" s="121"/>
      <c r="OVC244" s="121"/>
      <c r="OVD244" s="121"/>
      <c r="OVE244" s="121"/>
      <c r="OVF244" s="121"/>
      <c r="OVG244" s="122"/>
      <c r="OVH244" s="116"/>
      <c r="OVI244" s="117"/>
      <c r="OVJ244" s="118"/>
      <c r="OVK244" s="118"/>
      <c r="OVL244" s="118"/>
      <c r="OVM244" s="118"/>
      <c r="OVN244" s="119"/>
      <c r="OVO244" s="120"/>
      <c r="OVP244" s="121"/>
      <c r="OVQ244" s="121"/>
      <c r="OVR244" s="121"/>
      <c r="OVS244" s="121"/>
      <c r="OVT244" s="121"/>
      <c r="OVU244" s="121"/>
      <c r="OVV244" s="122"/>
      <c r="OVW244" s="116"/>
      <c r="OVX244" s="117"/>
      <c r="OVY244" s="118"/>
      <c r="OVZ244" s="118"/>
      <c r="OWA244" s="118"/>
      <c r="OWB244" s="118"/>
      <c r="OWC244" s="119"/>
      <c r="OWD244" s="120"/>
      <c r="OWE244" s="121"/>
      <c r="OWF244" s="121"/>
      <c r="OWG244" s="121"/>
      <c r="OWH244" s="121"/>
      <c r="OWI244" s="121"/>
      <c r="OWJ244" s="121"/>
      <c r="OWK244" s="122"/>
      <c r="OWL244" s="116"/>
      <c r="OWM244" s="117"/>
      <c r="OWN244" s="118"/>
      <c r="OWO244" s="118"/>
      <c r="OWP244" s="118"/>
      <c r="OWQ244" s="118"/>
      <c r="OWR244" s="119"/>
      <c r="OWS244" s="120"/>
      <c r="OWT244" s="121"/>
      <c r="OWU244" s="121"/>
      <c r="OWV244" s="121"/>
      <c r="OWW244" s="121"/>
      <c r="OWX244" s="121"/>
      <c r="OWY244" s="121"/>
      <c r="OWZ244" s="122"/>
      <c r="OXA244" s="116"/>
      <c r="OXB244" s="117"/>
      <c r="OXC244" s="118"/>
      <c r="OXD244" s="118"/>
      <c r="OXE244" s="118"/>
      <c r="OXF244" s="118"/>
      <c r="OXG244" s="119"/>
      <c r="OXH244" s="120"/>
      <c r="OXI244" s="121"/>
      <c r="OXJ244" s="121"/>
      <c r="OXK244" s="121"/>
      <c r="OXL244" s="121"/>
      <c r="OXM244" s="121"/>
      <c r="OXN244" s="121"/>
      <c r="OXO244" s="122"/>
      <c r="OXP244" s="116"/>
      <c r="OXQ244" s="117"/>
      <c r="OXR244" s="118"/>
      <c r="OXS244" s="118"/>
      <c r="OXT244" s="118"/>
      <c r="OXU244" s="118"/>
      <c r="OXV244" s="119"/>
      <c r="OXW244" s="120"/>
      <c r="OXX244" s="121"/>
      <c r="OXY244" s="121"/>
      <c r="OXZ244" s="121"/>
      <c r="OYA244" s="121"/>
      <c r="OYB244" s="121"/>
      <c r="OYC244" s="121"/>
      <c r="OYD244" s="122"/>
      <c r="OYE244" s="116"/>
      <c r="OYF244" s="117"/>
      <c r="OYG244" s="118"/>
      <c r="OYH244" s="118"/>
      <c r="OYI244" s="118"/>
      <c r="OYJ244" s="118"/>
      <c r="OYK244" s="119"/>
      <c r="OYL244" s="120"/>
      <c r="OYM244" s="121"/>
      <c r="OYN244" s="121"/>
      <c r="OYO244" s="121"/>
      <c r="OYP244" s="121"/>
      <c r="OYQ244" s="121"/>
      <c r="OYR244" s="121"/>
      <c r="OYS244" s="122"/>
      <c r="OYT244" s="116"/>
      <c r="OYU244" s="117"/>
      <c r="OYV244" s="118"/>
      <c r="OYW244" s="118"/>
      <c r="OYX244" s="118"/>
      <c r="OYY244" s="118"/>
      <c r="OYZ244" s="119"/>
      <c r="OZA244" s="120"/>
      <c r="OZB244" s="121"/>
      <c r="OZC244" s="121"/>
      <c r="OZD244" s="121"/>
      <c r="OZE244" s="121"/>
      <c r="OZF244" s="121"/>
      <c r="OZG244" s="121"/>
      <c r="OZH244" s="122"/>
      <c r="OZI244" s="116"/>
      <c r="OZJ244" s="117"/>
      <c r="OZK244" s="118"/>
      <c r="OZL244" s="118"/>
      <c r="OZM244" s="118"/>
      <c r="OZN244" s="118"/>
      <c r="OZO244" s="119"/>
      <c r="OZP244" s="120"/>
      <c r="OZQ244" s="121"/>
      <c r="OZR244" s="121"/>
      <c r="OZS244" s="121"/>
      <c r="OZT244" s="121"/>
      <c r="OZU244" s="121"/>
      <c r="OZV244" s="121"/>
      <c r="OZW244" s="122"/>
      <c r="OZX244" s="116"/>
      <c r="OZY244" s="117"/>
      <c r="OZZ244" s="118"/>
      <c r="PAA244" s="118"/>
      <c r="PAB244" s="118"/>
      <c r="PAC244" s="118"/>
      <c r="PAD244" s="119"/>
      <c r="PAE244" s="120"/>
      <c r="PAF244" s="121"/>
      <c r="PAG244" s="121"/>
      <c r="PAH244" s="121"/>
      <c r="PAI244" s="121"/>
      <c r="PAJ244" s="121"/>
      <c r="PAK244" s="121"/>
      <c r="PAL244" s="122"/>
      <c r="PAM244" s="116"/>
      <c r="PAN244" s="117"/>
      <c r="PAO244" s="118"/>
      <c r="PAP244" s="118"/>
      <c r="PAQ244" s="118"/>
      <c r="PAR244" s="118"/>
      <c r="PAS244" s="119"/>
      <c r="PAT244" s="120"/>
      <c r="PAU244" s="121"/>
      <c r="PAV244" s="121"/>
      <c r="PAW244" s="121"/>
      <c r="PAX244" s="121"/>
      <c r="PAY244" s="121"/>
      <c r="PAZ244" s="121"/>
      <c r="PBA244" s="122"/>
      <c r="PBB244" s="116"/>
      <c r="PBC244" s="117"/>
      <c r="PBD244" s="118"/>
      <c r="PBE244" s="118"/>
      <c r="PBF244" s="118"/>
      <c r="PBG244" s="118"/>
      <c r="PBH244" s="119"/>
      <c r="PBI244" s="120"/>
      <c r="PBJ244" s="121"/>
      <c r="PBK244" s="121"/>
      <c r="PBL244" s="121"/>
      <c r="PBM244" s="121"/>
      <c r="PBN244" s="121"/>
      <c r="PBO244" s="121"/>
      <c r="PBP244" s="122"/>
      <c r="PBQ244" s="116"/>
      <c r="PBR244" s="117"/>
      <c r="PBS244" s="118"/>
      <c r="PBT244" s="118"/>
      <c r="PBU244" s="118"/>
      <c r="PBV244" s="118"/>
      <c r="PBW244" s="119"/>
      <c r="PBX244" s="120"/>
      <c r="PBY244" s="121"/>
      <c r="PBZ244" s="121"/>
      <c r="PCA244" s="121"/>
      <c r="PCB244" s="121"/>
      <c r="PCC244" s="121"/>
      <c r="PCD244" s="121"/>
      <c r="PCE244" s="122"/>
      <c r="PCF244" s="116"/>
      <c r="PCG244" s="117"/>
      <c r="PCH244" s="118"/>
      <c r="PCI244" s="118"/>
      <c r="PCJ244" s="118"/>
      <c r="PCK244" s="118"/>
      <c r="PCL244" s="119"/>
      <c r="PCM244" s="120"/>
      <c r="PCN244" s="121"/>
      <c r="PCO244" s="121"/>
      <c r="PCP244" s="121"/>
      <c r="PCQ244" s="121"/>
      <c r="PCR244" s="121"/>
      <c r="PCS244" s="121"/>
      <c r="PCT244" s="122"/>
      <c r="PCU244" s="116"/>
      <c r="PCV244" s="117"/>
      <c r="PCW244" s="118"/>
      <c r="PCX244" s="118"/>
      <c r="PCY244" s="118"/>
      <c r="PCZ244" s="118"/>
      <c r="PDA244" s="119"/>
      <c r="PDB244" s="120"/>
      <c r="PDC244" s="121"/>
      <c r="PDD244" s="121"/>
      <c r="PDE244" s="121"/>
      <c r="PDF244" s="121"/>
      <c r="PDG244" s="121"/>
      <c r="PDH244" s="121"/>
      <c r="PDI244" s="122"/>
      <c r="PDJ244" s="116"/>
      <c r="PDK244" s="117"/>
      <c r="PDL244" s="118"/>
      <c r="PDM244" s="118"/>
      <c r="PDN244" s="118"/>
      <c r="PDO244" s="118"/>
      <c r="PDP244" s="119"/>
      <c r="PDQ244" s="120"/>
      <c r="PDR244" s="121"/>
      <c r="PDS244" s="121"/>
      <c r="PDT244" s="121"/>
      <c r="PDU244" s="121"/>
      <c r="PDV244" s="121"/>
      <c r="PDW244" s="121"/>
      <c r="PDX244" s="122"/>
      <c r="PDY244" s="116"/>
      <c r="PDZ244" s="117"/>
      <c r="PEA244" s="118"/>
      <c r="PEB244" s="118"/>
      <c r="PEC244" s="118"/>
      <c r="PED244" s="118"/>
      <c r="PEE244" s="119"/>
      <c r="PEF244" s="120"/>
      <c r="PEG244" s="121"/>
      <c r="PEH244" s="121"/>
      <c r="PEI244" s="121"/>
      <c r="PEJ244" s="121"/>
      <c r="PEK244" s="121"/>
      <c r="PEL244" s="121"/>
      <c r="PEM244" s="122"/>
      <c r="PEN244" s="116"/>
      <c r="PEO244" s="117"/>
      <c r="PEP244" s="118"/>
      <c r="PEQ244" s="118"/>
      <c r="PER244" s="118"/>
      <c r="PES244" s="118"/>
      <c r="PET244" s="119"/>
      <c r="PEU244" s="120"/>
      <c r="PEV244" s="121"/>
      <c r="PEW244" s="121"/>
      <c r="PEX244" s="121"/>
      <c r="PEY244" s="121"/>
      <c r="PEZ244" s="121"/>
      <c r="PFA244" s="121"/>
      <c r="PFB244" s="122"/>
      <c r="PFC244" s="116"/>
      <c r="PFD244" s="117"/>
      <c r="PFE244" s="118"/>
      <c r="PFF244" s="118"/>
      <c r="PFG244" s="118"/>
      <c r="PFH244" s="118"/>
      <c r="PFI244" s="119"/>
      <c r="PFJ244" s="120"/>
      <c r="PFK244" s="121"/>
      <c r="PFL244" s="121"/>
      <c r="PFM244" s="121"/>
      <c r="PFN244" s="121"/>
      <c r="PFO244" s="121"/>
      <c r="PFP244" s="121"/>
      <c r="PFQ244" s="122"/>
      <c r="PFR244" s="116"/>
      <c r="PFS244" s="117"/>
      <c r="PFT244" s="118"/>
      <c r="PFU244" s="118"/>
      <c r="PFV244" s="118"/>
      <c r="PFW244" s="118"/>
      <c r="PFX244" s="119"/>
      <c r="PFY244" s="120"/>
      <c r="PFZ244" s="121"/>
      <c r="PGA244" s="121"/>
      <c r="PGB244" s="121"/>
      <c r="PGC244" s="121"/>
      <c r="PGD244" s="121"/>
      <c r="PGE244" s="121"/>
      <c r="PGF244" s="122"/>
      <c r="PGG244" s="116"/>
      <c r="PGH244" s="117"/>
      <c r="PGI244" s="118"/>
      <c r="PGJ244" s="118"/>
      <c r="PGK244" s="118"/>
      <c r="PGL244" s="118"/>
      <c r="PGM244" s="119"/>
      <c r="PGN244" s="120"/>
      <c r="PGO244" s="121"/>
      <c r="PGP244" s="121"/>
      <c r="PGQ244" s="121"/>
      <c r="PGR244" s="121"/>
      <c r="PGS244" s="121"/>
      <c r="PGT244" s="121"/>
      <c r="PGU244" s="122"/>
      <c r="PGV244" s="116"/>
      <c r="PGW244" s="117"/>
      <c r="PGX244" s="118"/>
      <c r="PGY244" s="118"/>
      <c r="PGZ244" s="118"/>
      <c r="PHA244" s="118"/>
      <c r="PHB244" s="119"/>
      <c r="PHC244" s="120"/>
      <c r="PHD244" s="121"/>
      <c r="PHE244" s="121"/>
      <c r="PHF244" s="121"/>
      <c r="PHG244" s="121"/>
      <c r="PHH244" s="121"/>
      <c r="PHI244" s="121"/>
      <c r="PHJ244" s="122"/>
      <c r="PHK244" s="116"/>
      <c r="PHL244" s="117"/>
      <c r="PHM244" s="118"/>
      <c r="PHN244" s="118"/>
      <c r="PHO244" s="118"/>
      <c r="PHP244" s="118"/>
      <c r="PHQ244" s="119"/>
      <c r="PHR244" s="120"/>
      <c r="PHS244" s="121"/>
      <c r="PHT244" s="121"/>
      <c r="PHU244" s="121"/>
      <c r="PHV244" s="121"/>
      <c r="PHW244" s="121"/>
      <c r="PHX244" s="121"/>
      <c r="PHY244" s="122"/>
      <c r="PHZ244" s="116"/>
      <c r="PIA244" s="117"/>
      <c r="PIB244" s="118"/>
      <c r="PIC244" s="118"/>
      <c r="PID244" s="118"/>
      <c r="PIE244" s="118"/>
      <c r="PIF244" s="119"/>
      <c r="PIG244" s="120"/>
      <c r="PIH244" s="121"/>
      <c r="PII244" s="121"/>
      <c r="PIJ244" s="121"/>
      <c r="PIK244" s="121"/>
      <c r="PIL244" s="121"/>
      <c r="PIM244" s="121"/>
      <c r="PIN244" s="122"/>
      <c r="PIO244" s="116"/>
      <c r="PIP244" s="117"/>
      <c r="PIQ244" s="118"/>
      <c r="PIR244" s="118"/>
      <c r="PIS244" s="118"/>
      <c r="PIT244" s="118"/>
      <c r="PIU244" s="119"/>
      <c r="PIV244" s="120"/>
      <c r="PIW244" s="121"/>
      <c r="PIX244" s="121"/>
      <c r="PIY244" s="121"/>
      <c r="PIZ244" s="121"/>
      <c r="PJA244" s="121"/>
      <c r="PJB244" s="121"/>
      <c r="PJC244" s="122"/>
      <c r="PJD244" s="116"/>
      <c r="PJE244" s="117"/>
      <c r="PJF244" s="118"/>
      <c r="PJG244" s="118"/>
      <c r="PJH244" s="118"/>
      <c r="PJI244" s="118"/>
      <c r="PJJ244" s="119"/>
      <c r="PJK244" s="120"/>
      <c r="PJL244" s="121"/>
      <c r="PJM244" s="121"/>
      <c r="PJN244" s="121"/>
      <c r="PJO244" s="121"/>
      <c r="PJP244" s="121"/>
      <c r="PJQ244" s="121"/>
      <c r="PJR244" s="122"/>
      <c r="PJS244" s="116"/>
      <c r="PJT244" s="117"/>
      <c r="PJU244" s="118"/>
      <c r="PJV244" s="118"/>
      <c r="PJW244" s="118"/>
      <c r="PJX244" s="118"/>
      <c r="PJY244" s="119"/>
      <c r="PJZ244" s="120"/>
      <c r="PKA244" s="121"/>
      <c r="PKB244" s="121"/>
      <c r="PKC244" s="121"/>
      <c r="PKD244" s="121"/>
      <c r="PKE244" s="121"/>
      <c r="PKF244" s="121"/>
      <c r="PKG244" s="122"/>
      <c r="PKH244" s="116"/>
      <c r="PKI244" s="117"/>
      <c r="PKJ244" s="118"/>
      <c r="PKK244" s="118"/>
      <c r="PKL244" s="118"/>
      <c r="PKM244" s="118"/>
      <c r="PKN244" s="119"/>
      <c r="PKO244" s="120"/>
      <c r="PKP244" s="121"/>
      <c r="PKQ244" s="121"/>
      <c r="PKR244" s="121"/>
      <c r="PKS244" s="121"/>
      <c r="PKT244" s="121"/>
      <c r="PKU244" s="121"/>
      <c r="PKV244" s="122"/>
      <c r="PKW244" s="116"/>
      <c r="PKX244" s="117"/>
      <c r="PKY244" s="118"/>
      <c r="PKZ244" s="118"/>
      <c r="PLA244" s="118"/>
      <c r="PLB244" s="118"/>
      <c r="PLC244" s="119"/>
      <c r="PLD244" s="120"/>
      <c r="PLE244" s="121"/>
      <c r="PLF244" s="121"/>
      <c r="PLG244" s="121"/>
      <c r="PLH244" s="121"/>
      <c r="PLI244" s="121"/>
      <c r="PLJ244" s="121"/>
      <c r="PLK244" s="122"/>
      <c r="PLL244" s="116"/>
      <c r="PLM244" s="117"/>
      <c r="PLN244" s="118"/>
      <c r="PLO244" s="118"/>
      <c r="PLP244" s="118"/>
      <c r="PLQ244" s="118"/>
      <c r="PLR244" s="119"/>
      <c r="PLS244" s="120"/>
      <c r="PLT244" s="121"/>
      <c r="PLU244" s="121"/>
      <c r="PLV244" s="121"/>
      <c r="PLW244" s="121"/>
      <c r="PLX244" s="121"/>
      <c r="PLY244" s="121"/>
      <c r="PLZ244" s="122"/>
      <c r="PMA244" s="116"/>
      <c r="PMB244" s="117"/>
      <c r="PMC244" s="118"/>
      <c r="PMD244" s="118"/>
      <c r="PME244" s="118"/>
      <c r="PMF244" s="118"/>
      <c r="PMG244" s="119"/>
      <c r="PMH244" s="120"/>
      <c r="PMI244" s="121"/>
      <c r="PMJ244" s="121"/>
      <c r="PMK244" s="121"/>
      <c r="PML244" s="121"/>
      <c r="PMM244" s="121"/>
      <c r="PMN244" s="121"/>
      <c r="PMO244" s="122"/>
      <c r="PMP244" s="116"/>
      <c r="PMQ244" s="117"/>
      <c r="PMR244" s="118"/>
      <c r="PMS244" s="118"/>
      <c r="PMT244" s="118"/>
      <c r="PMU244" s="118"/>
      <c r="PMV244" s="119"/>
      <c r="PMW244" s="120"/>
      <c r="PMX244" s="121"/>
      <c r="PMY244" s="121"/>
      <c r="PMZ244" s="121"/>
      <c r="PNA244" s="121"/>
      <c r="PNB244" s="121"/>
      <c r="PNC244" s="121"/>
      <c r="PND244" s="122"/>
      <c r="PNE244" s="116"/>
      <c r="PNF244" s="117"/>
      <c r="PNG244" s="118"/>
      <c r="PNH244" s="118"/>
      <c r="PNI244" s="118"/>
      <c r="PNJ244" s="118"/>
      <c r="PNK244" s="119"/>
      <c r="PNL244" s="120"/>
      <c r="PNM244" s="121"/>
      <c r="PNN244" s="121"/>
      <c r="PNO244" s="121"/>
      <c r="PNP244" s="121"/>
      <c r="PNQ244" s="121"/>
      <c r="PNR244" s="121"/>
      <c r="PNS244" s="122"/>
      <c r="PNT244" s="116"/>
      <c r="PNU244" s="117"/>
      <c r="PNV244" s="118"/>
      <c r="PNW244" s="118"/>
      <c r="PNX244" s="118"/>
      <c r="PNY244" s="118"/>
      <c r="PNZ244" s="119"/>
      <c r="POA244" s="120"/>
      <c r="POB244" s="121"/>
      <c r="POC244" s="121"/>
      <c r="POD244" s="121"/>
      <c r="POE244" s="121"/>
      <c r="POF244" s="121"/>
      <c r="POG244" s="121"/>
      <c r="POH244" s="122"/>
      <c r="POI244" s="116"/>
      <c r="POJ244" s="117"/>
      <c r="POK244" s="118"/>
      <c r="POL244" s="118"/>
      <c r="POM244" s="118"/>
      <c r="PON244" s="118"/>
      <c r="POO244" s="119"/>
      <c r="POP244" s="120"/>
      <c r="POQ244" s="121"/>
      <c r="POR244" s="121"/>
      <c r="POS244" s="121"/>
      <c r="POT244" s="121"/>
      <c r="POU244" s="121"/>
      <c r="POV244" s="121"/>
      <c r="POW244" s="122"/>
      <c r="POX244" s="116"/>
      <c r="POY244" s="117"/>
      <c r="POZ244" s="118"/>
      <c r="PPA244" s="118"/>
      <c r="PPB244" s="118"/>
      <c r="PPC244" s="118"/>
      <c r="PPD244" s="119"/>
      <c r="PPE244" s="120"/>
      <c r="PPF244" s="121"/>
      <c r="PPG244" s="121"/>
      <c r="PPH244" s="121"/>
      <c r="PPI244" s="121"/>
      <c r="PPJ244" s="121"/>
      <c r="PPK244" s="121"/>
      <c r="PPL244" s="122"/>
      <c r="PPM244" s="116"/>
      <c r="PPN244" s="117"/>
      <c r="PPO244" s="118"/>
      <c r="PPP244" s="118"/>
      <c r="PPQ244" s="118"/>
      <c r="PPR244" s="118"/>
      <c r="PPS244" s="119"/>
      <c r="PPT244" s="120"/>
      <c r="PPU244" s="121"/>
      <c r="PPV244" s="121"/>
      <c r="PPW244" s="121"/>
      <c r="PPX244" s="121"/>
      <c r="PPY244" s="121"/>
      <c r="PPZ244" s="121"/>
      <c r="PQA244" s="122"/>
      <c r="PQB244" s="116"/>
      <c r="PQC244" s="117"/>
      <c r="PQD244" s="118"/>
      <c r="PQE244" s="118"/>
      <c r="PQF244" s="118"/>
      <c r="PQG244" s="118"/>
      <c r="PQH244" s="119"/>
      <c r="PQI244" s="120"/>
      <c r="PQJ244" s="121"/>
      <c r="PQK244" s="121"/>
      <c r="PQL244" s="121"/>
      <c r="PQM244" s="121"/>
      <c r="PQN244" s="121"/>
      <c r="PQO244" s="121"/>
      <c r="PQP244" s="122"/>
      <c r="PQQ244" s="116"/>
      <c r="PQR244" s="117"/>
      <c r="PQS244" s="118"/>
      <c r="PQT244" s="118"/>
      <c r="PQU244" s="118"/>
      <c r="PQV244" s="118"/>
      <c r="PQW244" s="119"/>
      <c r="PQX244" s="120"/>
      <c r="PQY244" s="121"/>
      <c r="PQZ244" s="121"/>
      <c r="PRA244" s="121"/>
      <c r="PRB244" s="121"/>
      <c r="PRC244" s="121"/>
      <c r="PRD244" s="121"/>
      <c r="PRE244" s="122"/>
      <c r="PRF244" s="116"/>
      <c r="PRG244" s="117"/>
      <c r="PRH244" s="118"/>
      <c r="PRI244" s="118"/>
      <c r="PRJ244" s="118"/>
      <c r="PRK244" s="118"/>
      <c r="PRL244" s="119"/>
      <c r="PRM244" s="120"/>
      <c r="PRN244" s="121"/>
      <c r="PRO244" s="121"/>
      <c r="PRP244" s="121"/>
      <c r="PRQ244" s="121"/>
      <c r="PRR244" s="121"/>
      <c r="PRS244" s="121"/>
      <c r="PRT244" s="122"/>
      <c r="PRU244" s="116"/>
      <c r="PRV244" s="117"/>
      <c r="PRW244" s="118"/>
      <c r="PRX244" s="118"/>
      <c r="PRY244" s="118"/>
      <c r="PRZ244" s="118"/>
      <c r="PSA244" s="119"/>
      <c r="PSB244" s="120"/>
      <c r="PSC244" s="121"/>
      <c r="PSD244" s="121"/>
      <c r="PSE244" s="121"/>
      <c r="PSF244" s="121"/>
      <c r="PSG244" s="121"/>
      <c r="PSH244" s="121"/>
      <c r="PSI244" s="122"/>
      <c r="PSJ244" s="116"/>
      <c r="PSK244" s="117"/>
      <c r="PSL244" s="118"/>
      <c r="PSM244" s="118"/>
      <c r="PSN244" s="118"/>
      <c r="PSO244" s="118"/>
      <c r="PSP244" s="119"/>
      <c r="PSQ244" s="120"/>
      <c r="PSR244" s="121"/>
      <c r="PSS244" s="121"/>
      <c r="PST244" s="121"/>
      <c r="PSU244" s="121"/>
      <c r="PSV244" s="121"/>
      <c r="PSW244" s="121"/>
      <c r="PSX244" s="122"/>
      <c r="PSY244" s="116"/>
      <c r="PSZ244" s="117"/>
      <c r="PTA244" s="118"/>
      <c r="PTB244" s="118"/>
      <c r="PTC244" s="118"/>
      <c r="PTD244" s="118"/>
      <c r="PTE244" s="119"/>
      <c r="PTF244" s="120"/>
      <c r="PTG244" s="121"/>
      <c r="PTH244" s="121"/>
      <c r="PTI244" s="121"/>
      <c r="PTJ244" s="121"/>
      <c r="PTK244" s="121"/>
      <c r="PTL244" s="121"/>
      <c r="PTM244" s="122"/>
      <c r="PTN244" s="116"/>
      <c r="PTO244" s="117"/>
      <c r="PTP244" s="118"/>
      <c r="PTQ244" s="118"/>
      <c r="PTR244" s="118"/>
      <c r="PTS244" s="118"/>
      <c r="PTT244" s="119"/>
      <c r="PTU244" s="120"/>
      <c r="PTV244" s="121"/>
      <c r="PTW244" s="121"/>
      <c r="PTX244" s="121"/>
      <c r="PTY244" s="121"/>
      <c r="PTZ244" s="121"/>
      <c r="PUA244" s="121"/>
      <c r="PUB244" s="122"/>
      <c r="PUC244" s="116"/>
      <c r="PUD244" s="117"/>
      <c r="PUE244" s="118"/>
      <c r="PUF244" s="118"/>
      <c r="PUG244" s="118"/>
      <c r="PUH244" s="118"/>
      <c r="PUI244" s="119"/>
      <c r="PUJ244" s="120"/>
      <c r="PUK244" s="121"/>
      <c r="PUL244" s="121"/>
      <c r="PUM244" s="121"/>
      <c r="PUN244" s="121"/>
      <c r="PUO244" s="121"/>
      <c r="PUP244" s="121"/>
      <c r="PUQ244" s="122"/>
      <c r="PUR244" s="116"/>
      <c r="PUS244" s="117"/>
      <c r="PUT244" s="118"/>
      <c r="PUU244" s="118"/>
      <c r="PUV244" s="118"/>
      <c r="PUW244" s="118"/>
      <c r="PUX244" s="119"/>
      <c r="PUY244" s="120"/>
      <c r="PUZ244" s="121"/>
      <c r="PVA244" s="121"/>
      <c r="PVB244" s="121"/>
      <c r="PVC244" s="121"/>
      <c r="PVD244" s="121"/>
      <c r="PVE244" s="121"/>
      <c r="PVF244" s="122"/>
      <c r="PVG244" s="116"/>
      <c r="PVH244" s="117"/>
      <c r="PVI244" s="118"/>
      <c r="PVJ244" s="118"/>
      <c r="PVK244" s="118"/>
      <c r="PVL244" s="118"/>
      <c r="PVM244" s="119"/>
      <c r="PVN244" s="120"/>
      <c r="PVO244" s="121"/>
      <c r="PVP244" s="121"/>
      <c r="PVQ244" s="121"/>
      <c r="PVR244" s="121"/>
      <c r="PVS244" s="121"/>
      <c r="PVT244" s="121"/>
      <c r="PVU244" s="122"/>
      <c r="PVV244" s="116"/>
      <c r="PVW244" s="117"/>
      <c r="PVX244" s="118"/>
      <c r="PVY244" s="118"/>
      <c r="PVZ244" s="118"/>
      <c r="PWA244" s="118"/>
      <c r="PWB244" s="119"/>
      <c r="PWC244" s="120"/>
      <c r="PWD244" s="121"/>
      <c r="PWE244" s="121"/>
      <c r="PWF244" s="121"/>
      <c r="PWG244" s="121"/>
      <c r="PWH244" s="121"/>
      <c r="PWI244" s="121"/>
      <c r="PWJ244" s="122"/>
      <c r="PWK244" s="116"/>
      <c r="PWL244" s="117"/>
      <c r="PWM244" s="118"/>
      <c r="PWN244" s="118"/>
      <c r="PWO244" s="118"/>
      <c r="PWP244" s="118"/>
      <c r="PWQ244" s="119"/>
      <c r="PWR244" s="120"/>
      <c r="PWS244" s="121"/>
      <c r="PWT244" s="121"/>
      <c r="PWU244" s="121"/>
      <c r="PWV244" s="121"/>
      <c r="PWW244" s="121"/>
      <c r="PWX244" s="121"/>
      <c r="PWY244" s="122"/>
      <c r="PWZ244" s="116"/>
      <c r="PXA244" s="117"/>
      <c r="PXB244" s="118"/>
      <c r="PXC244" s="118"/>
      <c r="PXD244" s="118"/>
      <c r="PXE244" s="118"/>
      <c r="PXF244" s="119"/>
      <c r="PXG244" s="120"/>
      <c r="PXH244" s="121"/>
      <c r="PXI244" s="121"/>
      <c r="PXJ244" s="121"/>
      <c r="PXK244" s="121"/>
      <c r="PXL244" s="121"/>
      <c r="PXM244" s="121"/>
      <c r="PXN244" s="122"/>
      <c r="PXO244" s="116"/>
      <c r="PXP244" s="117"/>
      <c r="PXQ244" s="118"/>
      <c r="PXR244" s="118"/>
      <c r="PXS244" s="118"/>
      <c r="PXT244" s="118"/>
      <c r="PXU244" s="119"/>
      <c r="PXV244" s="120"/>
      <c r="PXW244" s="121"/>
      <c r="PXX244" s="121"/>
      <c r="PXY244" s="121"/>
      <c r="PXZ244" s="121"/>
      <c r="PYA244" s="121"/>
      <c r="PYB244" s="121"/>
      <c r="PYC244" s="122"/>
      <c r="PYD244" s="116"/>
      <c r="PYE244" s="117"/>
      <c r="PYF244" s="118"/>
      <c r="PYG244" s="118"/>
      <c r="PYH244" s="118"/>
      <c r="PYI244" s="118"/>
      <c r="PYJ244" s="119"/>
      <c r="PYK244" s="120"/>
      <c r="PYL244" s="121"/>
      <c r="PYM244" s="121"/>
      <c r="PYN244" s="121"/>
      <c r="PYO244" s="121"/>
      <c r="PYP244" s="121"/>
      <c r="PYQ244" s="121"/>
      <c r="PYR244" s="122"/>
      <c r="PYS244" s="116"/>
      <c r="PYT244" s="117"/>
      <c r="PYU244" s="118"/>
      <c r="PYV244" s="118"/>
      <c r="PYW244" s="118"/>
      <c r="PYX244" s="118"/>
      <c r="PYY244" s="119"/>
      <c r="PYZ244" s="120"/>
      <c r="PZA244" s="121"/>
      <c r="PZB244" s="121"/>
      <c r="PZC244" s="121"/>
      <c r="PZD244" s="121"/>
      <c r="PZE244" s="121"/>
      <c r="PZF244" s="121"/>
      <c r="PZG244" s="122"/>
      <c r="PZH244" s="116"/>
      <c r="PZI244" s="117"/>
      <c r="PZJ244" s="118"/>
      <c r="PZK244" s="118"/>
      <c r="PZL244" s="118"/>
      <c r="PZM244" s="118"/>
      <c r="PZN244" s="119"/>
      <c r="PZO244" s="120"/>
      <c r="PZP244" s="121"/>
      <c r="PZQ244" s="121"/>
      <c r="PZR244" s="121"/>
      <c r="PZS244" s="121"/>
      <c r="PZT244" s="121"/>
      <c r="PZU244" s="121"/>
      <c r="PZV244" s="122"/>
      <c r="PZW244" s="116"/>
      <c r="PZX244" s="117"/>
      <c r="PZY244" s="118"/>
      <c r="PZZ244" s="118"/>
      <c r="QAA244" s="118"/>
      <c r="QAB244" s="118"/>
      <c r="QAC244" s="119"/>
      <c r="QAD244" s="120"/>
      <c r="QAE244" s="121"/>
      <c r="QAF244" s="121"/>
      <c r="QAG244" s="121"/>
      <c r="QAH244" s="121"/>
      <c r="QAI244" s="121"/>
      <c r="QAJ244" s="121"/>
      <c r="QAK244" s="122"/>
      <c r="QAL244" s="116"/>
      <c r="QAM244" s="117"/>
      <c r="QAN244" s="118"/>
      <c r="QAO244" s="118"/>
      <c r="QAP244" s="118"/>
      <c r="QAQ244" s="118"/>
      <c r="QAR244" s="119"/>
      <c r="QAS244" s="120"/>
      <c r="QAT244" s="121"/>
      <c r="QAU244" s="121"/>
      <c r="QAV244" s="121"/>
      <c r="QAW244" s="121"/>
      <c r="QAX244" s="121"/>
      <c r="QAY244" s="121"/>
      <c r="QAZ244" s="122"/>
      <c r="QBA244" s="116"/>
      <c r="QBB244" s="117"/>
      <c r="QBC244" s="118"/>
      <c r="QBD244" s="118"/>
      <c r="QBE244" s="118"/>
      <c r="QBF244" s="118"/>
      <c r="QBG244" s="119"/>
      <c r="QBH244" s="120"/>
      <c r="QBI244" s="121"/>
      <c r="QBJ244" s="121"/>
      <c r="QBK244" s="121"/>
      <c r="QBL244" s="121"/>
      <c r="QBM244" s="121"/>
      <c r="QBN244" s="121"/>
      <c r="QBO244" s="122"/>
      <c r="QBP244" s="116"/>
      <c r="QBQ244" s="117"/>
      <c r="QBR244" s="118"/>
      <c r="QBS244" s="118"/>
      <c r="QBT244" s="118"/>
      <c r="QBU244" s="118"/>
      <c r="QBV244" s="119"/>
      <c r="QBW244" s="120"/>
      <c r="QBX244" s="121"/>
      <c r="QBY244" s="121"/>
      <c r="QBZ244" s="121"/>
      <c r="QCA244" s="121"/>
      <c r="QCB244" s="121"/>
      <c r="QCC244" s="121"/>
      <c r="QCD244" s="122"/>
      <c r="QCE244" s="116"/>
      <c r="QCF244" s="117"/>
      <c r="QCG244" s="118"/>
      <c r="QCH244" s="118"/>
      <c r="QCI244" s="118"/>
      <c r="QCJ244" s="118"/>
      <c r="QCK244" s="119"/>
      <c r="QCL244" s="120"/>
      <c r="QCM244" s="121"/>
      <c r="QCN244" s="121"/>
      <c r="QCO244" s="121"/>
      <c r="QCP244" s="121"/>
      <c r="QCQ244" s="121"/>
      <c r="QCR244" s="121"/>
      <c r="QCS244" s="122"/>
      <c r="QCT244" s="116"/>
      <c r="QCU244" s="117"/>
      <c r="QCV244" s="118"/>
      <c r="QCW244" s="118"/>
      <c r="QCX244" s="118"/>
      <c r="QCY244" s="118"/>
      <c r="QCZ244" s="119"/>
      <c r="QDA244" s="120"/>
      <c r="QDB244" s="121"/>
      <c r="QDC244" s="121"/>
      <c r="QDD244" s="121"/>
      <c r="QDE244" s="121"/>
      <c r="QDF244" s="121"/>
      <c r="QDG244" s="121"/>
      <c r="QDH244" s="122"/>
      <c r="QDI244" s="116"/>
      <c r="QDJ244" s="117"/>
      <c r="QDK244" s="118"/>
      <c r="QDL244" s="118"/>
      <c r="QDM244" s="118"/>
      <c r="QDN244" s="118"/>
      <c r="QDO244" s="119"/>
      <c r="QDP244" s="120"/>
      <c r="QDQ244" s="121"/>
      <c r="QDR244" s="121"/>
      <c r="QDS244" s="121"/>
      <c r="QDT244" s="121"/>
      <c r="QDU244" s="121"/>
      <c r="QDV244" s="121"/>
      <c r="QDW244" s="122"/>
      <c r="QDX244" s="116"/>
      <c r="QDY244" s="117"/>
      <c r="QDZ244" s="118"/>
      <c r="QEA244" s="118"/>
      <c r="QEB244" s="118"/>
      <c r="QEC244" s="118"/>
      <c r="QED244" s="119"/>
      <c r="QEE244" s="120"/>
      <c r="QEF244" s="121"/>
      <c r="QEG244" s="121"/>
      <c r="QEH244" s="121"/>
      <c r="QEI244" s="121"/>
      <c r="QEJ244" s="121"/>
      <c r="QEK244" s="121"/>
      <c r="QEL244" s="122"/>
      <c r="QEM244" s="116"/>
      <c r="QEN244" s="117"/>
      <c r="QEO244" s="118"/>
      <c r="QEP244" s="118"/>
      <c r="QEQ244" s="118"/>
      <c r="QER244" s="118"/>
      <c r="QES244" s="119"/>
      <c r="QET244" s="120"/>
      <c r="QEU244" s="121"/>
      <c r="QEV244" s="121"/>
      <c r="QEW244" s="121"/>
      <c r="QEX244" s="121"/>
      <c r="QEY244" s="121"/>
      <c r="QEZ244" s="121"/>
      <c r="QFA244" s="122"/>
      <c r="QFB244" s="116"/>
      <c r="QFC244" s="117"/>
      <c r="QFD244" s="118"/>
      <c r="QFE244" s="118"/>
      <c r="QFF244" s="118"/>
      <c r="QFG244" s="118"/>
      <c r="QFH244" s="119"/>
      <c r="QFI244" s="120"/>
      <c r="QFJ244" s="121"/>
      <c r="QFK244" s="121"/>
      <c r="QFL244" s="121"/>
      <c r="QFM244" s="121"/>
      <c r="QFN244" s="121"/>
      <c r="QFO244" s="121"/>
      <c r="QFP244" s="122"/>
      <c r="QFQ244" s="116"/>
      <c r="QFR244" s="117"/>
      <c r="QFS244" s="118"/>
      <c r="QFT244" s="118"/>
      <c r="QFU244" s="118"/>
      <c r="QFV244" s="118"/>
      <c r="QFW244" s="119"/>
      <c r="QFX244" s="120"/>
      <c r="QFY244" s="121"/>
      <c r="QFZ244" s="121"/>
      <c r="QGA244" s="121"/>
      <c r="QGB244" s="121"/>
      <c r="QGC244" s="121"/>
      <c r="QGD244" s="121"/>
      <c r="QGE244" s="122"/>
      <c r="QGF244" s="116"/>
      <c r="QGG244" s="117"/>
      <c r="QGH244" s="118"/>
      <c r="QGI244" s="118"/>
      <c r="QGJ244" s="118"/>
      <c r="QGK244" s="118"/>
      <c r="QGL244" s="119"/>
      <c r="QGM244" s="120"/>
      <c r="QGN244" s="121"/>
      <c r="QGO244" s="121"/>
      <c r="QGP244" s="121"/>
      <c r="QGQ244" s="121"/>
      <c r="QGR244" s="121"/>
      <c r="QGS244" s="121"/>
      <c r="QGT244" s="122"/>
      <c r="QGU244" s="116"/>
      <c r="QGV244" s="117"/>
      <c r="QGW244" s="118"/>
      <c r="QGX244" s="118"/>
      <c r="QGY244" s="118"/>
      <c r="QGZ244" s="118"/>
      <c r="QHA244" s="119"/>
      <c r="QHB244" s="120"/>
      <c r="QHC244" s="121"/>
      <c r="QHD244" s="121"/>
      <c r="QHE244" s="121"/>
      <c r="QHF244" s="121"/>
      <c r="QHG244" s="121"/>
      <c r="QHH244" s="121"/>
      <c r="QHI244" s="122"/>
      <c r="QHJ244" s="116"/>
      <c r="QHK244" s="117"/>
      <c r="QHL244" s="118"/>
      <c r="QHM244" s="118"/>
      <c r="QHN244" s="118"/>
      <c r="QHO244" s="118"/>
      <c r="QHP244" s="119"/>
      <c r="QHQ244" s="120"/>
      <c r="QHR244" s="121"/>
      <c r="QHS244" s="121"/>
      <c r="QHT244" s="121"/>
      <c r="QHU244" s="121"/>
      <c r="QHV244" s="121"/>
      <c r="QHW244" s="121"/>
      <c r="QHX244" s="122"/>
      <c r="QHY244" s="116"/>
      <c r="QHZ244" s="117"/>
      <c r="QIA244" s="118"/>
      <c r="QIB244" s="118"/>
      <c r="QIC244" s="118"/>
      <c r="QID244" s="118"/>
      <c r="QIE244" s="119"/>
      <c r="QIF244" s="120"/>
      <c r="QIG244" s="121"/>
      <c r="QIH244" s="121"/>
      <c r="QII244" s="121"/>
      <c r="QIJ244" s="121"/>
      <c r="QIK244" s="121"/>
      <c r="QIL244" s="121"/>
      <c r="QIM244" s="122"/>
      <c r="QIN244" s="116"/>
      <c r="QIO244" s="117"/>
      <c r="QIP244" s="118"/>
      <c r="QIQ244" s="118"/>
      <c r="QIR244" s="118"/>
      <c r="QIS244" s="118"/>
      <c r="QIT244" s="119"/>
      <c r="QIU244" s="120"/>
      <c r="QIV244" s="121"/>
      <c r="QIW244" s="121"/>
      <c r="QIX244" s="121"/>
      <c r="QIY244" s="121"/>
      <c r="QIZ244" s="121"/>
      <c r="QJA244" s="121"/>
      <c r="QJB244" s="122"/>
      <c r="QJC244" s="116"/>
      <c r="QJD244" s="117"/>
      <c r="QJE244" s="118"/>
      <c r="QJF244" s="118"/>
      <c r="QJG244" s="118"/>
      <c r="QJH244" s="118"/>
      <c r="QJI244" s="119"/>
      <c r="QJJ244" s="120"/>
      <c r="QJK244" s="121"/>
      <c r="QJL244" s="121"/>
      <c r="QJM244" s="121"/>
      <c r="QJN244" s="121"/>
      <c r="QJO244" s="121"/>
      <c r="QJP244" s="121"/>
      <c r="QJQ244" s="122"/>
      <c r="QJR244" s="116"/>
      <c r="QJS244" s="117"/>
      <c r="QJT244" s="118"/>
      <c r="QJU244" s="118"/>
      <c r="QJV244" s="118"/>
      <c r="QJW244" s="118"/>
      <c r="QJX244" s="119"/>
      <c r="QJY244" s="120"/>
      <c r="QJZ244" s="121"/>
      <c r="QKA244" s="121"/>
      <c r="QKB244" s="121"/>
      <c r="QKC244" s="121"/>
      <c r="QKD244" s="121"/>
      <c r="QKE244" s="121"/>
      <c r="QKF244" s="122"/>
      <c r="QKG244" s="116"/>
      <c r="QKH244" s="117"/>
      <c r="QKI244" s="118"/>
      <c r="QKJ244" s="118"/>
      <c r="QKK244" s="118"/>
      <c r="QKL244" s="118"/>
      <c r="QKM244" s="119"/>
      <c r="QKN244" s="120"/>
      <c r="QKO244" s="121"/>
      <c r="QKP244" s="121"/>
      <c r="QKQ244" s="121"/>
      <c r="QKR244" s="121"/>
      <c r="QKS244" s="121"/>
      <c r="QKT244" s="121"/>
      <c r="QKU244" s="122"/>
      <c r="QKV244" s="116"/>
      <c r="QKW244" s="117"/>
      <c r="QKX244" s="118"/>
      <c r="QKY244" s="118"/>
      <c r="QKZ244" s="118"/>
      <c r="QLA244" s="118"/>
      <c r="QLB244" s="119"/>
      <c r="QLC244" s="120"/>
      <c r="QLD244" s="121"/>
      <c r="QLE244" s="121"/>
      <c r="QLF244" s="121"/>
      <c r="QLG244" s="121"/>
      <c r="QLH244" s="121"/>
      <c r="QLI244" s="121"/>
      <c r="QLJ244" s="122"/>
      <c r="QLK244" s="116"/>
      <c r="QLL244" s="117"/>
      <c r="QLM244" s="118"/>
      <c r="QLN244" s="118"/>
      <c r="QLO244" s="118"/>
      <c r="QLP244" s="118"/>
      <c r="QLQ244" s="119"/>
      <c r="QLR244" s="120"/>
      <c r="QLS244" s="121"/>
      <c r="QLT244" s="121"/>
      <c r="QLU244" s="121"/>
      <c r="QLV244" s="121"/>
      <c r="QLW244" s="121"/>
      <c r="QLX244" s="121"/>
      <c r="QLY244" s="122"/>
      <c r="QLZ244" s="116"/>
      <c r="QMA244" s="117"/>
      <c r="QMB244" s="118"/>
      <c r="QMC244" s="118"/>
      <c r="QMD244" s="118"/>
      <c r="QME244" s="118"/>
      <c r="QMF244" s="119"/>
      <c r="QMG244" s="120"/>
      <c r="QMH244" s="121"/>
      <c r="QMI244" s="121"/>
      <c r="QMJ244" s="121"/>
      <c r="QMK244" s="121"/>
      <c r="QML244" s="121"/>
      <c r="QMM244" s="121"/>
      <c r="QMN244" s="122"/>
      <c r="QMO244" s="116"/>
      <c r="QMP244" s="117"/>
      <c r="QMQ244" s="118"/>
      <c r="QMR244" s="118"/>
      <c r="QMS244" s="118"/>
      <c r="QMT244" s="118"/>
      <c r="QMU244" s="119"/>
      <c r="QMV244" s="120"/>
      <c r="QMW244" s="121"/>
      <c r="QMX244" s="121"/>
      <c r="QMY244" s="121"/>
      <c r="QMZ244" s="121"/>
      <c r="QNA244" s="121"/>
      <c r="QNB244" s="121"/>
      <c r="QNC244" s="122"/>
      <c r="QND244" s="116"/>
      <c r="QNE244" s="117"/>
      <c r="QNF244" s="118"/>
      <c r="QNG244" s="118"/>
      <c r="QNH244" s="118"/>
      <c r="QNI244" s="118"/>
      <c r="QNJ244" s="119"/>
      <c r="QNK244" s="120"/>
      <c r="QNL244" s="121"/>
      <c r="QNM244" s="121"/>
      <c r="QNN244" s="121"/>
      <c r="QNO244" s="121"/>
      <c r="QNP244" s="121"/>
      <c r="QNQ244" s="121"/>
      <c r="QNR244" s="122"/>
      <c r="QNS244" s="116"/>
      <c r="QNT244" s="117"/>
      <c r="QNU244" s="118"/>
      <c r="QNV244" s="118"/>
      <c r="QNW244" s="118"/>
      <c r="QNX244" s="118"/>
      <c r="QNY244" s="119"/>
      <c r="QNZ244" s="120"/>
      <c r="QOA244" s="121"/>
      <c r="QOB244" s="121"/>
      <c r="QOC244" s="121"/>
      <c r="QOD244" s="121"/>
      <c r="QOE244" s="121"/>
      <c r="QOF244" s="121"/>
      <c r="QOG244" s="122"/>
      <c r="QOH244" s="116"/>
      <c r="QOI244" s="117"/>
      <c r="QOJ244" s="118"/>
      <c r="QOK244" s="118"/>
      <c r="QOL244" s="118"/>
      <c r="QOM244" s="118"/>
      <c r="QON244" s="119"/>
      <c r="QOO244" s="120"/>
      <c r="QOP244" s="121"/>
      <c r="QOQ244" s="121"/>
      <c r="QOR244" s="121"/>
      <c r="QOS244" s="121"/>
      <c r="QOT244" s="121"/>
      <c r="QOU244" s="121"/>
      <c r="QOV244" s="122"/>
      <c r="QOW244" s="116"/>
      <c r="QOX244" s="117"/>
      <c r="QOY244" s="118"/>
      <c r="QOZ244" s="118"/>
      <c r="QPA244" s="118"/>
      <c r="QPB244" s="118"/>
      <c r="QPC244" s="119"/>
      <c r="QPD244" s="120"/>
      <c r="QPE244" s="121"/>
      <c r="QPF244" s="121"/>
      <c r="QPG244" s="121"/>
      <c r="QPH244" s="121"/>
      <c r="QPI244" s="121"/>
      <c r="QPJ244" s="121"/>
      <c r="QPK244" s="122"/>
      <c r="QPL244" s="116"/>
      <c r="QPM244" s="117"/>
      <c r="QPN244" s="118"/>
      <c r="QPO244" s="118"/>
      <c r="QPP244" s="118"/>
      <c r="QPQ244" s="118"/>
      <c r="QPR244" s="119"/>
      <c r="QPS244" s="120"/>
      <c r="QPT244" s="121"/>
      <c r="QPU244" s="121"/>
      <c r="QPV244" s="121"/>
      <c r="QPW244" s="121"/>
      <c r="QPX244" s="121"/>
      <c r="QPY244" s="121"/>
      <c r="QPZ244" s="122"/>
      <c r="QQA244" s="116"/>
      <c r="QQB244" s="117"/>
      <c r="QQC244" s="118"/>
      <c r="QQD244" s="118"/>
      <c r="QQE244" s="118"/>
      <c r="QQF244" s="118"/>
      <c r="QQG244" s="119"/>
      <c r="QQH244" s="120"/>
      <c r="QQI244" s="121"/>
      <c r="QQJ244" s="121"/>
      <c r="QQK244" s="121"/>
      <c r="QQL244" s="121"/>
      <c r="QQM244" s="121"/>
      <c r="QQN244" s="121"/>
      <c r="QQO244" s="122"/>
      <c r="QQP244" s="116"/>
      <c r="QQQ244" s="117"/>
      <c r="QQR244" s="118"/>
      <c r="QQS244" s="118"/>
      <c r="QQT244" s="118"/>
      <c r="QQU244" s="118"/>
      <c r="QQV244" s="119"/>
      <c r="QQW244" s="120"/>
      <c r="QQX244" s="121"/>
      <c r="QQY244" s="121"/>
      <c r="QQZ244" s="121"/>
      <c r="QRA244" s="121"/>
      <c r="QRB244" s="121"/>
      <c r="QRC244" s="121"/>
      <c r="QRD244" s="122"/>
      <c r="QRE244" s="116"/>
      <c r="QRF244" s="117"/>
      <c r="QRG244" s="118"/>
      <c r="QRH244" s="118"/>
      <c r="QRI244" s="118"/>
      <c r="QRJ244" s="118"/>
      <c r="QRK244" s="119"/>
      <c r="QRL244" s="120"/>
      <c r="QRM244" s="121"/>
      <c r="QRN244" s="121"/>
      <c r="QRO244" s="121"/>
      <c r="QRP244" s="121"/>
      <c r="QRQ244" s="121"/>
      <c r="QRR244" s="121"/>
      <c r="QRS244" s="122"/>
      <c r="QRT244" s="116"/>
      <c r="QRU244" s="117"/>
      <c r="QRV244" s="118"/>
      <c r="QRW244" s="118"/>
      <c r="QRX244" s="118"/>
      <c r="QRY244" s="118"/>
      <c r="QRZ244" s="119"/>
      <c r="QSA244" s="120"/>
      <c r="QSB244" s="121"/>
      <c r="QSC244" s="121"/>
      <c r="QSD244" s="121"/>
      <c r="QSE244" s="121"/>
      <c r="QSF244" s="121"/>
      <c r="QSG244" s="121"/>
      <c r="QSH244" s="122"/>
      <c r="QSI244" s="116"/>
      <c r="QSJ244" s="117"/>
      <c r="QSK244" s="118"/>
      <c r="QSL244" s="118"/>
      <c r="QSM244" s="118"/>
      <c r="QSN244" s="118"/>
      <c r="QSO244" s="119"/>
      <c r="QSP244" s="120"/>
      <c r="QSQ244" s="121"/>
      <c r="QSR244" s="121"/>
      <c r="QSS244" s="121"/>
      <c r="QST244" s="121"/>
      <c r="QSU244" s="121"/>
      <c r="QSV244" s="121"/>
      <c r="QSW244" s="122"/>
      <c r="QSX244" s="116"/>
      <c r="QSY244" s="117"/>
      <c r="QSZ244" s="118"/>
      <c r="QTA244" s="118"/>
      <c r="QTB244" s="118"/>
      <c r="QTC244" s="118"/>
      <c r="QTD244" s="119"/>
      <c r="QTE244" s="120"/>
      <c r="QTF244" s="121"/>
      <c r="QTG244" s="121"/>
      <c r="QTH244" s="121"/>
      <c r="QTI244" s="121"/>
      <c r="QTJ244" s="121"/>
      <c r="QTK244" s="121"/>
      <c r="QTL244" s="122"/>
      <c r="QTM244" s="116"/>
      <c r="QTN244" s="117"/>
      <c r="QTO244" s="118"/>
      <c r="QTP244" s="118"/>
      <c r="QTQ244" s="118"/>
      <c r="QTR244" s="118"/>
      <c r="QTS244" s="119"/>
      <c r="QTT244" s="120"/>
      <c r="QTU244" s="121"/>
      <c r="QTV244" s="121"/>
      <c r="QTW244" s="121"/>
      <c r="QTX244" s="121"/>
      <c r="QTY244" s="121"/>
      <c r="QTZ244" s="121"/>
      <c r="QUA244" s="122"/>
      <c r="QUB244" s="116"/>
      <c r="QUC244" s="117"/>
      <c r="QUD244" s="118"/>
      <c r="QUE244" s="118"/>
      <c r="QUF244" s="118"/>
      <c r="QUG244" s="118"/>
      <c r="QUH244" s="119"/>
      <c r="QUI244" s="120"/>
      <c r="QUJ244" s="121"/>
      <c r="QUK244" s="121"/>
      <c r="QUL244" s="121"/>
      <c r="QUM244" s="121"/>
      <c r="QUN244" s="121"/>
      <c r="QUO244" s="121"/>
      <c r="QUP244" s="122"/>
      <c r="QUQ244" s="116"/>
      <c r="QUR244" s="117"/>
      <c r="QUS244" s="118"/>
      <c r="QUT244" s="118"/>
      <c r="QUU244" s="118"/>
      <c r="QUV244" s="118"/>
      <c r="QUW244" s="119"/>
      <c r="QUX244" s="120"/>
      <c r="QUY244" s="121"/>
      <c r="QUZ244" s="121"/>
      <c r="QVA244" s="121"/>
      <c r="QVB244" s="121"/>
      <c r="QVC244" s="121"/>
      <c r="QVD244" s="121"/>
      <c r="QVE244" s="122"/>
      <c r="QVF244" s="116"/>
      <c r="QVG244" s="117"/>
      <c r="QVH244" s="118"/>
      <c r="QVI244" s="118"/>
      <c r="QVJ244" s="118"/>
      <c r="QVK244" s="118"/>
      <c r="QVL244" s="119"/>
      <c r="QVM244" s="120"/>
      <c r="QVN244" s="121"/>
      <c r="QVO244" s="121"/>
      <c r="QVP244" s="121"/>
      <c r="QVQ244" s="121"/>
      <c r="QVR244" s="121"/>
      <c r="QVS244" s="121"/>
      <c r="QVT244" s="122"/>
      <c r="QVU244" s="116"/>
      <c r="QVV244" s="117"/>
      <c r="QVW244" s="118"/>
      <c r="QVX244" s="118"/>
      <c r="QVY244" s="118"/>
      <c r="QVZ244" s="118"/>
      <c r="QWA244" s="119"/>
      <c r="QWB244" s="120"/>
      <c r="QWC244" s="121"/>
      <c r="QWD244" s="121"/>
      <c r="QWE244" s="121"/>
      <c r="QWF244" s="121"/>
      <c r="QWG244" s="121"/>
      <c r="QWH244" s="121"/>
      <c r="QWI244" s="122"/>
      <c r="QWJ244" s="116"/>
      <c r="QWK244" s="117"/>
      <c r="QWL244" s="118"/>
      <c r="QWM244" s="118"/>
      <c r="QWN244" s="118"/>
      <c r="QWO244" s="118"/>
      <c r="QWP244" s="119"/>
      <c r="QWQ244" s="120"/>
      <c r="QWR244" s="121"/>
      <c r="QWS244" s="121"/>
      <c r="QWT244" s="121"/>
      <c r="QWU244" s="121"/>
      <c r="QWV244" s="121"/>
      <c r="QWW244" s="121"/>
      <c r="QWX244" s="122"/>
      <c r="QWY244" s="116"/>
      <c r="QWZ244" s="117"/>
      <c r="QXA244" s="118"/>
      <c r="QXB244" s="118"/>
      <c r="QXC244" s="118"/>
      <c r="QXD244" s="118"/>
      <c r="QXE244" s="119"/>
      <c r="QXF244" s="120"/>
      <c r="QXG244" s="121"/>
      <c r="QXH244" s="121"/>
      <c r="QXI244" s="121"/>
      <c r="QXJ244" s="121"/>
      <c r="QXK244" s="121"/>
      <c r="QXL244" s="121"/>
      <c r="QXM244" s="122"/>
      <c r="QXN244" s="116"/>
      <c r="QXO244" s="117"/>
      <c r="QXP244" s="118"/>
      <c r="QXQ244" s="118"/>
      <c r="QXR244" s="118"/>
      <c r="QXS244" s="118"/>
      <c r="QXT244" s="119"/>
      <c r="QXU244" s="120"/>
      <c r="QXV244" s="121"/>
      <c r="QXW244" s="121"/>
      <c r="QXX244" s="121"/>
      <c r="QXY244" s="121"/>
      <c r="QXZ244" s="121"/>
      <c r="QYA244" s="121"/>
      <c r="QYB244" s="122"/>
      <c r="QYC244" s="116"/>
      <c r="QYD244" s="117"/>
      <c r="QYE244" s="118"/>
      <c r="QYF244" s="118"/>
      <c r="QYG244" s="118"/>
      <c r="QYH244" s="118"/>
      <c r="QYI244" s="119"/>
      <c r="QYJ244" s="120"/>
      <c r="QYK244" s="121"/>
      <c r="QYL244" s="121"/>
      <c r="QYM244" s="121"/>
      <c r="QYN244" s="121"/>
      <c r="QYO244" s="121"/>
      <c r="QYP244" s="121"/>
      <c r="QYQ244" s="122"/>
      <c r="QYR244" s="116"/>
      <c r="QYS244" s="117"/>
      <c r="QYT244" s="118"/>
      <c r="QYU244" s="118"/>
      <c r="QYV244" s="118"/>
      <c r="QYW244" s="118"/>
      <c r="QYX244" s="119"/>
      <c r="QYY244" s="120"/>
      <c r="QYZ244" s="121"/>
      <c r="QZA244" s="121"/>
      <c r="QZB244" s="121"/>
      <c r="QZC244" s="121"/>
      <c r="QZD244" s="121"/>
      <c r="QZE244" s="121"/>
      <c r="QZF244" s="122"/>
      <c r="QZG244" s="116"/>
      <c r="QZH244" s="117"/>
      <c r="QZI244" s="118"/>
      <c r="QZJ244" s="118"/>
      <c r="QZK244" s="118"/>
      <c r="QZL244" s="118"/>
      <c r="QZM244" s="119"/>
      <c r="QZN244" s="120"/>
      <c r="QZO244" s="121"/>
      <c r="QZP244" s="121"/>
      <c r="QZQ244" s="121"/>
      <c r="QZR244" s="121"/>
      <c r="QZS244" s="121"/>
      <c r="QZT244" s="121"/>
      <c r="QZU244" s="122"/>
      <c r="QZV244" s="116"/>
      <c r="QZW244" s="117"/>
      <c r="QZX244" s="118"/>
      <c r="QZY244" s="118"/>
      <c r="QZZ244" s="118"/>
      <c r="RAA244" s="118"/>
      <c r="RAB244" s="119"/>
      <c r="RAC244" s="120"/>
      <c r="RAD244" s="121"/>
      <c r="RAE244" s="121"/>
      <c r="RAF244" s="121"/>
      <c r="RAG244" s="121"/>
      <c r="RAH244" s="121"/>
      <c r="RAI244" s="121"/>
      <c r="RAJ244" s="122"/>
      <c r="RAK244" s="116"/>
      <c r="RAL244" s="117"/>
      <c r="RAM244" s="118"/>
      <c r="RAN244" s="118"/>
      <c r="RAO244" s="118"/>
      <c r="RAP244" s="118"/>
      <c r="RAQ244" s="119"/>
      <c r="RAR244" s="120"/>
      <c r="RAS244" s="121"/>
      <c r="RAT244" s="121"/>
      <c r="RAU244" s="121"/>
      <c r="RAV244" s="121"/>
      <c r="RAW244" s="121"/>
      <c r="RAX244" s="121"/>
      <c r="RAY244" s="122"/>
      <c r="RAZ244" s="116"/>
      <c r="RBA244" s="117"/>
      <c r="RBB244" s="118"/>
      <c r="RBC244" s="118"/>
      <c r="RBD244" s="118"/>
      <c r="RBE244" s="118"/>
      <c r="RBF244" s="119"/>
      <c r="RBG244" s="120"/>
      <c r="RBH244" s="121"/>
      <c r="RBI244" s="121"/>
      <c r="RBJ244" s="121"/>
      <c r="RBK244" s="121"/>
      <c r="RBL244" s="121"/>
      <c r="RBM244" s="121"/>
      <c r="RBN244" s="122"/>
      <c r="RBO244" s="116"/>
      <c r="RBP244" s="117"/>
      <c r="RBQ244" s="118"/>
      <c r="RBR244" s="118"/>
      <c r="RBS244" s="118"/>
      <c r="RBT244" s="118"/>
      <c r="RBU244" s="119"/>
      <c r="RBV244" s="120"/>
      <c r="RBW244" s="121"/>
      <c r="RBX244" s="121"/>
      <c r="RBY244" s="121"/>
      <c r="RBZ244" s="121"/>
      <c r="RCA244" s="121"/>
      <c r="RCB244" s="121"/>
      <c r="RCC244" s="122"/>
      <c r="RCD244" s="116"/>
      <c r="RCE244" s="117"/>
      <c r="RCF244" s="118"/>
      <c r="RCG244" s="118"/>
      <c r="RCH244" s="118"/>
      <c r="RCI244" s="118"/>
      <c r="RCJ244" s="119"/>
      <c r="RCK244" s="120"/>
      <c r="RCL244" s="121"/>
      <c r="RCM244" s="121"/>
      <c r="RCN244" s="121"/>
      <c r="RCO244" s="121"/>
      <c r="RCP244" s="121"/>
      <c r="RCQ244" s="121"/>
      <c r="RCR244" s="122"/>
      <c r="RCS244" s="116"/>
      <c r="RCT244" s="117"/>
      <c r="RCU244" s="118"/>
      <c r="RCV244" s="118"/>
      <c r="RCW244" s="118"/>
      <c r="RCX244" s="118"/>
      <c r="RCY244" s="119"/>
      <c r="RCZ244" s="120"/>
      <c r="RDA244" s="121"/>
      <c r="RDB244" s="121"/>
      <c r="RDC244" s="121"/>
      <c r="RDD244" s="121"/>
      <c r="RDE244" s="121"/>
      <c r="RDF244" s="121"/>
      <c r="RDG244" s="122"/>
      <c r="RDH244" s="116"/>
      <c r="RDI244" s="117"/>
      <c r="RDJ244" s="118"/>
      <c r="RDK244" s="118"/>
      <c r="RDL244" s="118"/>
      <c r="RDM244" s="118"/>
      <c r="RDN244" s="119"/>
      <c r="RDO244" s="120"/>
      <c r="RDP244" s="121"/>
      <c r="RDQ244" s="121"/>
      <c r="RDR244" s="121"/>
      <c r="RDS244" s="121"/>
      <c r="RDT244" s="121"/>
      <c r="RDU244" s="121"/>
      <c r="RDV244" s="122"/>
      <c r="RDW244" s="116"/>
      <c r="RDX244" s="117"/>
      <c r="RDY244" s="118"/>
      <c r="RDZ244" s="118"/>
      <c r="REA244" s="118"/>
      <c r="REB244" s="118"/>
      <c r="REC244" s="119"/>
      <c r="RED244" s="120"/>
      <c r="REE244" s="121"/>
      <c r="REF244" s="121"/>
      <c r="REG244" s="121"/>
      <c r="REH244" s="121"/>
      <c r="REI244" s="121"/>
      <c r="REJ244" s="121"/>
      <c r="REK244" s="122"/>
      <c r="REL244" s="116"/>
      <c r="REM244" s="117"/>
      <c r="REN244" s="118"/>
      <c r="REO244" s="118"/>
      <c r="REP244" s="118"/>
      <c r="REQ244" s="118"/>
      <c r="RER244" s="119"/>
      <c r="RES244" s="120"/>
      <c r="RET244" s="121"/>
      <c r="REU244" s="121"/>
      <c r="REV244" s="121"/>
      <c r="REW244" s="121"/>
      <c r="REX244" s="121"/>
      <c r="REY244" s="121"/>
      <c r="REZ244" s="122"/>
      <c r="RFA244" s="116"/>
      <c r="RFB244" s="117"/>
      <c r="RFC244" s="118"/>
      <c r="RFD244" s="118"/>
      <c r="RFE244" s="118"/>
      <c r="RFF244" s="118"/>
      <c r="RFG244" s="119"/>
      <c r="RFH244" s="120"/>
      <c r="RFI244" s="121"/>
      <c r="RFJ244" s="121"/>
      <c r="RFK244" s="121"/>
      <c r="RFL244" s="121"/>
      <c r="RFM244" s="121"/>
      <c r="RFN244" s="121"/>
      <c r="RFO244" s="122"/>
      <c r="RFP244" s="116"/>
      <c r="RFQ244" s="117"/>
      <c r="RFR244" s="118"/>
      <c r="RFS244" s="118"/>
      <c r="RFT244" s="118"/>
      <c r="RFU244" s="118"/>
      <c r="RFV244" s="119"/>
      <c r="RFW244" s="120"/>
      <c r="RFX244" s="121"/>
      <c r="RFY244" s="121"/>
      <c r="RFZ244" s="121"/>
      <c r="RGA244" s="121"/>
      <c r="RGB244" s="121"/>
      <c r="RGC244" s="121"/>
      <c r="RGD244" s="122"/>
      <c r="RGE244" s="116"/>
      <c r="RGF244" s="117"/>
      <c r="RGG244" s="118"/>
      <c r="RGH244" s="118"/>
      <c r="RGI244" s="118"/>
      <c r="RGJ244" s="118"/>
      <c r="RGK244" s="119"/>
      <c r="RGL244" s="120"/>
      <c r="RGM244" s="121"/>
      <c r="RGN244" s="121"/>
      <c r="RGO244" s="121"/>
      <c r="RGP244" s="121"/>
      <c r="RGQ244" s="121"/>
      <c r="RGR244" s="121"/>
      <c r="RGS244" s="122"/>
      <c r="RGT244" s="116"/>
      <c r="RGU244" s="117"/>
      <c r="RGV244" s="118"/>
      <c r="RGW244" s="118"/>
      <c r="RGX244" s="118"/>
      <c r="RGY244" s="118"/>
      <c r="RGZ244" s="119"/>
      <c r="RHA244" s="120"/>
      <c r="RHB244" s="121"/>
      <c r="RHC244" s="121"/>
      <c r="RHD244" s="121"/>
      <c r="RHE244" s="121"/>
      <c r="RHF244" s="121"/>
      <c r="RHG244" s="121"/>
      <c r="RHH244" s="122"/>
      <c r="RHI244" s="116"/>
      <c r="RHJ244" s="117"/>
      <c r="RHK244" s="118"/>
      <c r="RHL244" s="118"/>
      <c r="RHM244" s="118"/>
      <c r="RHN244" s="118"/>
      <c r="RHO244" s="119"/>
      <c r="RHP244" s="120"/>
      <c r="RHQ244" s="121"/>
      <c r="RHR244" s="121"/>
      <c r="RHS244" s="121"/>
      <c r="RHT244" s="121"/>
      <c r="RHU244" s="121"/>
      <c r="RHV244" s="121"/>
      <c r="RHW244" s="122"/>
      <c r="RHX244" s="116"/>
      <c r="RHY244" s="117"/>
      <c r="RHZ244" s="118"/>
      <c r="RIA244" s="118"/>
      <c r="RIB244" s="118"/>
      <c r="RIC244" s="118"/>
      <c r="RID244" s="119"/>
      <c r="RIE244" s="120"/>
      <c r="RIF244" s="121"/>
      <c r="RIG244" s="121"/>
      <c r="RIH244" s="121"/>
      <c r="RII244" s="121"/>
      <c r="RIJ244" s="121"/>
      <c r="RIK244" s="121"/>
      <c r="RIL244" s="122"/>
      <c r="RIM244" s="116"/>
      <c r="RIN244" s="117"/>
      <c r="RIO244" s="118"/>
      <c r="RIP244" s="118"/>
      <c r="RIQ244" s="118"/>
      <c r="RIR244" s="118"/>
      <c r="RIS244" s="119"/>
      <c r="RIT244" s="120"/>
      <c r="RIU244" s="121"/>
      <c r="RIV244" s="121"/>
      <c r="RIW244" s="121"/>
      <c r="RIX244" s="121"/>
      <c r="RIY244" s="121"/>
      <c r="RIZ244" s="121"/>
      <c r="RJA244" s="122"/>
      <c r="RJB244" s="116"/>
      <c r="RJC244" s="117"/>
      <c r="RJD244" s="118"/>
      <c r="RJE244" s="118"/>
      <c r="RJF244" s="118"/>
      <c r="RJG244" s="118"/>
      <c r="RJH244" s="119"/>
      <c r="RJI244" s="120"/>
      <c r="RJJ244" s="121"/>
      <c r="RJK244" s="121"/>
      <c r="RJL244" s="121"/>
      <c r="RJM244" s="121"/>
      <c r="RJN244" s="121"/>
      <c r="RJO244" s="121"/>
      <c r="RJP244" s="122"/>
      <c r="RJQ244" s="116"/>
      <c r="RJR244" s="117"/>
      <c r="RJS244" s="118"/>
      <c r="RJT244" s="118"/>
      <c r="RJU244" s="118"/>
      <c r="RJV244" s="118"/>
      <c r="RJW244" s="119"/>
      <c r="RJX244" s="120"/>
      <c r="RJY244" s="121"/>
      <c r="RJZ244" s="121"/>
      <c r="RKA244" s="121"/>
      <c r="RKB244" s="121"/>
      <c r="RKC244" s="121"/>
      <c r="RKD244" s="121"/>
      <c r="RKE244" s="122"/>
      <c r="RKF244" s="116"/>
      <c r="RKG244" s="117"/>
      <c r="RKH244" s="118"/>
      <c r="RKI244" s="118"/>
      <c r="RKJ244" s="118"/>
      <c r="RKK244" s="118"/>
      <c r="RKL244" s="119"/>
      <c r="RKM244" s="120"/>
      <c r="RKN244" s="121"/>
      <c r="RKO244" s="121"/>
      <c r="RKP244" s="121"/>
      <c r="RKQ244" s="121"/>
      <c r="RKR244" s="121"/>
      <c r="RKS244" s="121"/>
      <c r="RKT244" s="122"/>
      <c r="RKU244" s="116"/>
      <c r="RKV244" s="117"/>
      <c r="RKW244" s="118"/>
      <c r="RKX244" s="118"/>
      <c r="RKY244" s="118"/>
      <c r="RKZ244" s="118"/>
      <c r="RLA244" s="119"/>
      <c r="RLB244" s="120"/>
      <c r="RLC244" s="121"/>
      <c r="RLD244" s="121"/>
      <c r="RLE244" s="121"/>
      <c r="RLF244" s="121"/>
      <c r="RLG244" s="121"/>
      <c r="RLH244" s="121"/>
      <c r="RLI244" s="122"/>
      <c r="RLJ244" s="116"/>
      <c r="RLK244" s="117"/>
      <c r="RLL244" s="118"/>
      <c r="RLM244" s="118"/>
      <c r="RLN244" s="118"/>
      <c r="RLO244" s="118"/>
      <c r="RLP244" s="119"/>
      <c r="RLQ244" s="120"/>
      <c r="RLR244" s="121"/>
      <c r="RLS244" s="121"/>
      <c r="RLT244" s="121"/>
      <c r="RLU244" s="121"/>
      <c r="RLV244" s="121"/>
      <c r="RLW244" s="121"/>
      <c r="RLX244" s="122"/>
      <c r="RLY244" s="116"/>
      <c r="RLZ244" s="117"/>
      <c r="RMA244" s="118"/>
      <c r="RMB244" s="118"/>
      <c r="RMC244" s="118"/>
      <c r="RMD244" s="118"/>
      <c r="RME244" s="119"/>
      <c r="RMF244" s="120"/>
      <c r="RMG244" s="121"/>
      <c r="RMH244" s="121"/>
      <c r="RMI244" s="121"/>
      <c r="RMJ244" s="121"/>
      <c r="RMK244" s="121"/>
      <c r="RML244" s="121"/>
      <c r="RMM244" s="122"/>
      <c r="RMN244" s="116"/>
      <c r="RMO244" s="117"/>
      <c r="RMP244" s="118"/>
      <c r="RMQ244" s="118"/>
      <c r="RMR244" s="118"/>
      <c r="RMS244" s="118"/>
      <c r="RMT244" s="119"/>
      <c r="RMU244" s="120"/>
      <c r="RMV244" s="121"/>
      <c r="RMW244" s="121"/>
      <c r="RMX244" s="121"/>
      <c r="RMY244" s="121"/>
      <c r="RMZ244" s="121"/>
      <c r="RNA244" s="121"/>
      <c r="RNB244" s="122"/>
      <c r="RNC244" s="116"/>
      <c r="RND244" s="117"/>
      <c r="RNE244" s="118"/>
      <c r="RNF244" s="118"/>
      <c r="RNG244" s="118"/>
      <c r="RNH244" s="118"/>
      <c r="RNI244" s="119"/>
      <c r="RNJ244" s="120"/>
      <c r="RNK244" s="121"/>
      <c r="RNL244" s="121"/>
      <c r="RNM244" s="121"/>
      <c r="RNN244" s="121"/>
      <c r="RNO244" s="121"/>
      <c r="RNP244" s="121"/>
      <c r="RNQ244" s="122"/>
      <c r="RNR244" s="116"/>
      <c r="RNS244" s="117"/>
      <c r="RNT244" s="118"/>
      <c r="RNU244" s="118"/>
      <c r="RNV244" s="118"/>
      <c r="RNW244" s="118"/>
      <c r="RNX244" s="119"/>
      <c r="RNY244" s="120"/>
      <c r="RNZ244" s="121"/>
      <c r="ROA244" s="121"/>
      <c r="ROB244" s="121"/>
      <c r="ROC244" s="121"/>
      <c r="ROD244" s="121"/>
      <c r="ROE244" s="121"/>
      <c r="ROF244" s="122"/>
      <c r="ROG244" s="116"/>
      <c r="ROH244" s="117"/>
      <c r="ROI244" s="118"/>
      <c r="ROJ244" s="118"/>
      <c r="ROK244" s="118"/>
      <c r="ROL244" s="118"/>
      <c r="ROM244" s="119"/>
      <c r="RON244" s="120"/>
      <c r="ROO244" s="121"/>
      <c r="ROP244" s="121"/>
      <c r="ROQ244" s="121"/>
      <c r="ROR244" s="121"/>
      <c r="ROS244" s="121"/>
      <c r="ROT244" s="121"/>
      <c r="ROU244" s="122"/>
      <c r="ROV244" s="116"/>
      <c r="ROW244" s="117"/>
      <c r="ROX244" s="118"/>
      <c r="ROY244" s="118"/>
      <c r="ROZ244" s="118"/>
      <c r="RPA244" s="118"/>
      <c r="RPB244" s="119"/>
      <c r="RPC244" s="120"/>
      <c r="RPD244" s="121"/>
      <c r="RPE244" s="121"/>
      <c r="RPF244" s="121"/>
      <c r="RPG244" s="121"/>
      <c r="RPH244" s="121"/>
      <c r="RPI244" s="121"/>
      <c r="RPJ244" s="122"/>
      <c r="RPK244" s="116"/>
      <c r="RPL244" s="117"/>
      <c r="RPM244" s="118"/>
      <c r="RPN244" s="118"/>
      <c r="RPO244" s="118"/>
      <c r="RPP244" s="118"/>
      <c r="RPQ244" s="119"/>
      <c r="RPR244" s="120"/>
      <c r="RPS244" s="121"/>
      <c r="RPT244" s="121"/>
      <c r="RPU244" s="121"/>
      <c r="RPV244" s="121"/>
      <c r="RPW244" s="121"/>
      <c r="RPX244" s="121"/>
      <c r="RPY244" s="122"/>
      <c r="RPZ244" s="116"/>
      <c r="RQA244" s="117"/>
      <c r="RQB244" s="118"/>
      <c r="RQC244" s="118"/>
      <c r="RQD244" s="118"/>
      <c r="RQE244" s="118"/>
      <c r="RQF244" s="119"/>
      <c r="RQG244" s="120"/>
      <c r="RQH244" s="121"/>
      <c r="RQI244" s="121"/>
      <c r="RQJ244" s="121"/>
      <c r="RQK244" s="121"/>
      <c r="RQL244" s="121"/>
      <c r="RQM244" s="121"/>
      <c r="RQN244" s="122"/>
      <c r="RQO244" s="116"/>
      <c r="RQP244" s="117"/>
      <c r="RQQ244" s="118"/>
      <c r="RQR244" s="118"/>
      <c r="RQS244" s="118"/>
      <c r="RQT244" s="118"/>
      <c r="RQU244" s="119"/>
      <c r="RQV244" s="120"/>
      <c r="RQW244" s="121"/>
      <c r="RQX244" s="121"/>
      <c r="RQY244" s="121"/>
      <c r="RQZ244" s="121"/>
      <c r="RRA244" s="121"/>
      <c r="RRB244" s="121"/>
      <c r="RRC244" s="122"/>
      <c r="RRD244" s="116"/>
      <c r="RRE244" s="117"/>
      <c r="RRF244" s="118"/>
      <c r="RRG244" s="118"/>
      <c r="RRH244" s="118"/>
      <c r="RRI244" s="118"/>
      <c r="RRJ244" s="119"/>
      <c r="RRK244" s="120"/>
      <c r="RRL244" s="121"/>
      <c r="RRM244" s="121"/>
      <c r="RRN244" s="121"/>
      <c r="RRO244" s="121"/>
      <c r="RRP244" s="121"/>
      <c r="RRQ244" s="121"/>
      <c r="RRR244" s="122"/>
      <c r="RRS244" s="116"/>
      <c r="RRT244" s="117"/>
      <c r="RRU244" s="118"/>
      <c r="RRV244" s="118"/>
      <c r="RRW244" s="118"/>
      <c r="RRX244" s="118"/>
      <c r="RRY244" s="119"/>
      <c r="RRZ244" s="120"/>
      <c r="RSA244" s="121"/>
      <c r="RSB244" s="121"/>
      <c r="RSC244" s="121"/>
      <c r="RSD244" s="121"/>
      <c r="RSE244" s="121"/>
      <c r="RSF244" s="121"/>
      <c r="RSG244" s="122"/>
      <c r="RSH244" s="116"/>
      <c r="RSI244" s="117"/>
      <c r="RSJ244" s="118"/>
      <c r="RSK244" s="118"/>
      <c r="RSL244" s="118"/>
      <c r="RSM244" s="118"/>
      <c r="RSN244" s="119"/>
      <c r="RSO244" s="120"/>
      <c r="RSP244" s="121"/>
      <c r="RSQ244" s="121"/>
      <c r="RSR244" s="121"/>
      <c r="RSS244" s="121"/>
      <c r="RST244" s="121"/>
      <c r="RSU244" s="121"/>
      <c r="RSV244" s="122"/>
      <c r="RSW244" s="116"/>
      <c r="RSX244" s="117"/>
      <c r="RSY244" s="118"/>
      <c r="RSZ244" s="118"/>
      <c r="RTA244" s="118"/>
      <c r="RTB244" s="118"/>
      <c r="RTC244" s="119"/>
      <c r="RTD244" s="120"/>
      <c r="RTE244" s="121"/>
      <c r="RTF244" s="121"/>
      <c r="RTG244" s="121"/>
      <c r="RTH244" s="121"/>
      <c r="RTI244" s="121"/>
      <c r="RTJ244" s="121"/>
      <c r="RTK244" s="122"/>
      <c r="RTL244" s="116"/>
      <c r="RTM244" s="117"/>
      <c r="RTN244" s="118"/>
      <c r="RTO244" s="118"/>
      <c r="RTP244" s="118"/>
      <c r="RTQ244" s="118"/>
      <c r="RTR244" s="119"/>
      <c r="RTS244" s="120"/>
      <c r="RTT244" s="121"/>
      <c r="RTU244" s="121"/>
      <c r="RTV244" s="121"/>
      <c r="RTW244" s="121"/>
      <c r="RTX244" s="121"/>
      <c r="RTY244" s="121"/>
      <c r="RTZ244" s="122"/>
      <c r="RUA244" s="116"/>
      <c r="RUB244" s="117"/>
      <c r="RUC244" s="118"/>
      <c r="RUD244" s="118"/>
      <c r="RUE244" s="118"/>
      <c r="RUF244" s="118"/>
      <c r="RUG244" s="119"/>
      <c r="RUH244" s="120"/>
      <c r="RUI244" s="121"/>
      <c r="RUJ244" s="121"/>
      <c r="RUK244" s="121"/>
      <c r="RUL244" s="121"/>
      <c r="RUM244" s="121"/>
      <c r="RUN244" s="121"/>
      <c r="RUO244" s="122"/>
      <c r="RUP244" s="116"/>
      <c r="RUQ244" s="117"/>
      <c r="RUR244" s="118"/>
      <c r="RUS244" s="118"/>
      <c r="RUT244" s="118"/>
      <c r="RUU244" s="118"/>
      <c r="RUV244" s="119"/>
      <c r="RUW244" s="120"/>
      <c r="RUX244" s="121"/>
      <c r="RUY244" s="121"/>
      <c r="RUZ244" s="121"/>
      <c r="RVA244" s="121"/>
      <c r="RVB244" s="121"/>
      <c r="RVC244" s="121"/>
      <c r="RVD244" s="122"/>
      <c r="RVE244" s="116"/>
      <c r="RVF244" s="117"/>
      <c r="RVG244" s="118"/>
      <c r="RVH244" s="118"/>
      <c r="RVI244" s="118"/>
      <c r="RVJ244" s="118"/>
      <c r="RVK244" s="119"/>
      <c r="RVL244" s="120"/>
      <c r="RVM244" s="121"/>
      <c r="RVN244" s="121"/>
      <c r="RVO244" s="121"/>
      <c r="RVP244" s="121"/>
      <c r="RVQ244" s="121"/>
      <c r="RVR244" s="121"/>
      <c r="RVS244" s="122"/>
      <c r="RVT244" s="116"/>
      <c r="RVU244" s="117"/>
      <c r="RVV244" s="118"/>
      <c r="RVW244" s="118"/>
      <c r="RVX244" s="118"/>
      <c r="RVY244" s="118"/>
      <c r="RVZ244" s="119"/>
      <c r="RWA244" s="120"/>
      <c r="RWB244" s="121"/>
      <c r="RWC244" s="121"/>
      <c r="RWD244" s="121"/>
      <c r="RWE244" s="121"/>
      <c r="RWF244" s="121"/>
      <c r="RWG244" s="121"/>
      <c r="RWH244" s="122"/>
      <c r="RWI244" s="116"/>
      <c r="RWJ244" s="117"/>
      <c r="RWK244" s="118"/>
      <c r="RWL244" s="118"/>
      <c r="RWM244" s="118"/>
      <c r="RWN244" s="118"/>
      <c r="RWO244" s="119"/>
      <c r="RWP244" s="120"/>
      <c r="RWQ244" s="121"/>
      <c r="RWR244" s="121"/>
      <c r="RWS244" s="121"/>
      <c r="RWT244" s="121"/>
      <c r="RWU244" s="121"/>
      <c r="RWV244" s="121"/>
      <c r="RWW244" s="122"/>
      <c r="RWX244" s="116"/>
      <c r="RWY244" s="117"/>
      <c r="RWZ244" s="118"/>
      <c r="RXA244" s="118"/>
      <c r="RXB244" s="118"/>
      <c r="RXC244" s="118"/>
      <c r="RXD244" s="119"/>
      <c r="RXE244" s="120"/>
      <c r="RXF244" s="121"/>
      <c r="RXG244" s="121"/>
      <c r="RXH244" s="121"/>
      <c r="RXI244" s="121"/>
      <c r="RXJ244" s="121"/>
      <c r="RXK244" s="121"/>
      <c r="RXL244" s="122"/>
      <c r="RXM244" s="116"/>
      <c r="RXN244" s="117"/>
      <c r="RXO244" s="118"/>
      <c r="RXP244" s="118"/>
      <c r="RXQ244" s="118"/>
      <c r="RXR244" s="118"/>
      <c r="RXS244" s="119"/>
      <c r="RXT244" s="120"/>
      <c r="RXU244" s="121"/>
      <c r="RXV244" s="121"/>
      <c r="RXW244" s="121"/>
      <c r="RXX244" s="121"/>
      <c r="RXY244" s="121"/>
      <c r="RXZ244" s="121"/>
      <c r="RYA244" s="122"/>
      <c r="RYB244" s="116"/>
      <c r="RYC244" s="117"/>
      <c r="RYD244" s="118"/>
      <c r="RYE244" s="118"/>
      <c r="RYF244" s="118"/>
      <c r="RYG244" s="118"/>
      <c r="RYH244" s="119"/>
      <c r="RYI244" s="120"/>
      <c r="RYJ244" s="121"/>
      <c r="RYK244" s="121"/>
      <c r="RYL244" s="121"/>
      <c r="RYM244" s="121"/>
      <c r="RYN244" s="121"/>
      <c r="RYO244" s="121"/>
      <c r="RYP244" s="122"/>
      <c r="RYQ244" s="116"/>
      <c r="RYR244" s="117"/>
      <c r="RYS244" s="118"/>
      <c r="RYT244" s="118"/>
      <c r="RYU244" s="118"/>
      <c r="RYV244" s="118"/>
      <c r="RYW244" s="119"/>
      <c r="RYX244" s="120"/>
      <c r="RYY244" s="121"/>
      <c r="RYZ244" s="121"/>
      <c r="RZA244" s="121"/>
      <c r="RZB244" s="121"/>
      <c r="RZC244" s="121"/>
      <c r="RZD244" s="121"/>
      <c r="RZE244" s="122"/>
      <c r="RZF244" s="116"/>
      <c r="RZG244" s="117"/>
      <c r="RZH244" s="118"/>
      <c r="RZI244" s="118"/>
      <c r="RZJ244" s="118"/>
      <c r="RZK244" s="118"/>
      <c r="RZL244" s="119"/>
      <c r="RZM244" s="120"/>
      <c r="RZN244" s="121"/>
      <c r="RZO244" s="121"/>
      <c r="RZP244" s="121"/>
      <c r="RZQ244" s="121"/>
      <c r="RZR244" s="121"/>
      <c r="RZS244" s="121"/>
      <c r="RZT244" s="122"/>
      <c r="RZU244" s="116"/>
      <c r="RZV244" s="117"/>
      <c r="RZW244" s="118"/>
      <c r="RZX244" s="118"/>
      <c r="RZY244" s="118"/>
      <c r="RZZ244" s="118"/>
      <c r="SAA244" s="119"/>
      <c r="SAB244" s="120"/>
      <c r="SAC244" s="121"/>
      <c r="SAD244" s="121"/>
      <c r="SAE244" s="121"/>
      <c r="SAF244" s="121"/>
      <c r="SAG244" s="121"/>
      <c r="SAH244" s="121"/>
      <c r="SAI244" s="122"/>
      <c r="SAJ244" s="116"/>
      <c r="SAK244" s="117"/>
      <c r="SAL244" s="118"/>
      <c r="SAM244" s="118"/>
      <c r="SAN244" s="118"/>
      <c r="SAO244" s="118"/>
      <c r="SAP244" s="119"/>
      <c r="SAQ244" s="120"/>
      <c r="SAR244" s="121"/>
      <c r="SAS244" s="121"/>
      <c r="SAT244" s="121"/>
      <c r="SAU244" s="121"/>
      <c r="SAV244" s="121"/>
      <c r="SAW244" s="121"/>
      <c r="SAX244" s="122"/>
      <c r="SAY244" s="116"/>
      <c r="SAZ244" s="117"/>
      <c r="SBA244" s="118"/>
      <c r="SBB244" s="118"/>
      <c r="SBC244" s="118"/>
      <c r="SBD244" s="118"/>
      <c r="SBE244" s="119"/>
      <c r="SBF244" s="120"/>
      <c r="SBG244" s="121"/>
      <c r="SBH244" s="121"/>
      <c r="SBI244" s="121"/>
      <c r="SBJ244" s="121"/>
      <c r="SBK244" s="121"/>
      <c r="SBL244" s="121"/>
      <c r="SBM244" s="122"/>
      <c r="SBN244" s="116"/>
      <c r="SBO244" s="117"/>
      <c r="SBP244" s="118"/>
      <c r="SBQ244" s="118"/>
      <c r="SBR244" s="118"/>
      <c r="SBS244" s="118"/>
      <c r="SBT244" s="119"/>
      <c r="SBU244" s="120"/>
      <c r="SBV244" s="121"/>
      <c r="SBW244" s="121"/>
      <c r="SBX244" s="121"/>
      <c r="SBY244" s="121"/>
      <c r="SBZ244" s="121"/>
      <c r="SCA244" s="121"/>
      <c r="SCB244" s="122"/>
      <c r="SCC244" s="116"/>
      <c r="SCD244" s="117"/>
      <c r="SCE244" s="118"/>
      <c r="SCF244" s="118"/>
      <c r="SCG244" s="118"/>
      <c r="SCH244" s="118"/>
      <c r="SCI244" s="119"/>
      <c r="SCJ244" s="120"/>
      <c r="SCK244" s="121"/>
      <c r="SCL244" s="121"/>
      <c r="SCM244" s="121"/>
      <c r="SCN244" s="121"/>
      <c r="SCO244" s="121"/>
      <c r="SCP244" s="121"/>
      <c r="SCQ244" s="122"/>
      <c r="SCR244" s="116"/>
      <c r="SCS244" s="117"/>
      <c r="SCT244" s="118"/>
      <c r="SCU244" s="118"/>
      <c r="SCV244" s="118"/>
      <c r="SCW244" s="118"/>
      <c r="SCX244" s="119"/>
      <c r="SCY244" s="120"/>
      <c r="SCZ244" s="121"/>
      <c r="SDA244" s="121"/>
      <c r="SDB244" s="121"/>
      <c r="SDC244" s="121"/>
      <c r="SDD244" s="121"/>
      <c r="SDE244" s="121"/>
      <c r="SDF244" s="122"/>
      <c r="SDG244" s="116"/>
      <c r="SDH244" s="117"/>
      <c r="SDI244" s="118"/>
      <c r="SDJ244" s="118"/>
      <c r="SDK244" s="118"/>
      <c r="SDL244" s="118"/>
      <c r="SDM244" s="119"/>
      <c r="SDN244" s="120"/>
      <c r="SDO244" s="121"/>
      <c r="SDP244" s="121"/>
      <c r="SDQ244" s="121"/>
      <c r="SDR244" s="121"/>
      <c r="SDS244" s="121"/>
      <c r="SDT244" s="121"/>
      <c r="SDU244" s="122"/>
      <c r="SDV244" s="116"/>
      <c r="SDW244" s="117"/>
      <c r="SDX244" s="118"/>
      <c r="SDY244" s="118"/>
      <c r="SDZ244" s="118"/>
      <c r="SEA244" s="118"/>
      <c r="SEB244" s="119"/>
      <c r="SEC244" s="120"/>
      <c r="SED244" s="121"/>
      <c r="SEE244" s="121"/>
      <c r="SEF244" s="121"/>
      <c r="SEG244" s="121"/>
      <c r="SEH244" s="121"/>
      <c r="SEI244" s="121"/>
      <c r="SEJ244" s="122"/>
      <c r="SEK244" s="116"/>
      <c r="SEL244" s="117"/>
      <c r="SEM244" s="118"/>
      <c r="SEN244" s="118"/>
      <c r="SEO244" s="118"/>
      <c r="SEP244" s="118"/>
      <c r="SEQ244" s="119"/>
      <c r="SER244" s="120"/>
      <c r="SES244" s="121"/>
      <c r="SET244" s="121"/>
      <c r="SEU244" s="121"/>
      <c r="SEV244" s="121"/>
      <c r="SEW244" s="121"/>
      <c r="SEX244" s="121"/>
      <c r="SEY244" s="122"/>
      <c r="SEZ244" s="116"/>
      <c r="SFA244" s="117"/>
      <c r="SFB244" s="118"/>
      <c r="SFC244" s="118"/>
      <c r="SFD244" s="118"/>
      <c r="SFE244" s="118"/>
      <c r="SFF244" s="119"/>
      <c r="SFG244" s="120"/>
      <c r="SFH244" s="121"/>
      <c r="SFI244" s="121"/>
      <c r="SFJ244" s="121"/>
      <c r="SFK244" s="121"/>
      <c r="SFL244" s="121"/>
      <c r="SFM244" s="121"/>
      <c r="SFN244" s="122"/>
      <c r="SFO244" s="116"/>
      <c r="SFP244" s="117"/>
      <c r="SFQ244" s="118"/>
      <c r="SFR244" s="118"/>
      <c r="SFS244" s="118"/>
      <c r="SFT244" s="118"/>
      <c r="SFU244" s="119"/>
      <c r="SFV244" s="120"/>
      <c r="SFW244" s="121"/>
      <c r="SFX244" s="121"/>
      <c r="SFY244" s="121"/>
      <c r="SFZ244" s="121"/>
      <c r="SGA244" s="121"/>
      <c r="SGB244" s="121"/>
      <c r="SGC244" s="122"/>
      <c r="SGD244" s="116"/>
      <c r="SGE244" s="117"/>
      <c r="SGF244" s="118"/>
      <c r="SGG244" s="118"/>
      <c r="SGH244" s="118"/>
      <c r="SGI244" s="118"/>
      <c r="SGJ244" s="119"/>
      <c r="SGK244" s="120"/>
      <c r="SGL244" s="121"/>
      <c r="SGM244" s="121"/>
      <c r="SGN244" s="121"/>
      <c r="SGO244" s="121"/>
      <c r="SGP244" s="121"/>
      <c r="SGQ244" s="121"/>
      <c r="SGR244" s="122"/>
      <c r="SGS244" s="116"/>
      <c r="SGT244" s="117"/>
      <c r="SGU244" s="118"/>
      <c r="SGV244" s="118"/>
      <c r="SGW244" s="118"/>
      <c r="SGX244" s="118"/>
      <c r="SGY244" s="119"/>
      <c r="SGZ244" s="120"/>
      <c r="SHA244" s="121"/>
      <c r="SHB244" s="121"/>
      <c r="SHC244" s="121"/>
      <c r="SHD244" s="121"/>
      <c r="SHE244" s="121"/>
      <c r="SHF244" s="121"/>
      <c r="SHG244" s="122"/>
      <c r="SHH244" s="116"/>
      <c r="SHI244" s="117"/>
      <c r="SHJ244" s="118"/>
      <c r="SHK244" s="118"/>
      <c r="SHL244" s="118"/>
      <c r="SHM244" s="118"/>
      <c r="SHN244" s="119"/>
      <c r="SHO244" s="120"/>
      <c r="SHP244" s="121"/>
      <c r="SHQ244" s="121"/>
      <c r="SHR244" s="121"/>
      <c r="SHS244" s="121"/>
      <c r="SHT244" s="121"/>
      <c r="SHU244" s="121"/>
      <c r="SHV244" s="122"/>
      <c r="SHW244" s="116"/>
      <c r="SHX244" s="117"/>
      <c r="SHY244" s="118"/>
      <c r="SHZ244" s="118"/>
      <c r="SIA244" s="118"/>
      <c r="SIB244" s="118"/>
      <c r="SIC244" s="119"/>
      <c r="SID244" s="120"/>
      <c r="SIE244" s="121"/>
      <c r="SIF244" s="121"/>
      <c r="SIG244" s="121"/>
      <c r="SIH244" s="121"/>
      <c r="SII244" s="121"/>
      <c r="SIJ244" s="121"/>
      <c r="SIK244" s="122"/>
      <c r="SIL244" s="116"/>
      <c r="SIM244" s="117"/>
      <c r="SIN244" s="118"/>
      <c r="SIO244" s="118"/>
      <c r="SIP244" s="118"/>
      <c r="SIQ244" s="118"/>
      <c r="SIR244" s="119"/>
      <c r="SIS244" s="120"/>
      <c r="SIT244" s="121"/>
      <c r="SIU244" s="121"/>
      <c r="SIV244" s="121"/>
      <c r="SIW244" s="121"/>
      <c r="SIX244" s="121"/>
      <c r="SIY244" s="121"/>
      <c r="SIZ244" s="122"/>
      <c r="SJA244" s="116"/>
      <c r="SJB244" s="117"/>
      <c r="SJC244" s="118"/>
      <c r="SJD244" s="118"/>
      <c r="SJE244" s="118"/>
      <c r="SJF244" s="118"/>
      <c r="SJG244" s="119"/>
      <c r="SJH244" s="120"/>
      <c r="SJI244" s="121"/>
      <c r="SJJ244" s="121"/>
      <c r="SJK244" s="121"/>
      <c r="SJL244" s="121"/>
      <c r="SJM244" s="121"/>
      <c r="SJN244" s="121"/>
      <c r="SJO244" s="122"/>
      <c r="SJP244" s="116"/>
      <c r="SJQ244" s="117"/>
      <c r="SJR244" s="118"/>
      <c r="SJS244" s="118"/>
      <c r="SJT244" s="118"/>
      <c r="SJU244" s="118"/>
      <c r="SJV244" s="119"/>
      <c r="SJW244" s="120"/>
      <c r="SJX244" s="121"/>
      <c r="SJY244" s="121"/>
      <c r="SJZ244" s="121"/>
      <c r="SKA244" s="121"/>
      <c r="SKB244" s="121"/>
      <c r="SKC244" s="121"/>
      <c r="SKD244" s="122"/>
      <c r="SKE244" s="116"/>
      <c r="SKF244" s="117"/>
      <c r="SKG244" s="118"/>
      <c r="SKH244" s="118"/>
      <c r="SKI244" s="118"/>
      <c r="SKJ244" s="118"/>
      <c r="SKK244" s="119"/>
      <c r="SKL244" s="120"/>
      <c r="SKM244" s="121"/>
      <c r="SKN244" s="121"/>
      <c r="SKO244" s="121"/>
      <c r="SKP244" s="121"/>
      <c r="SKQ244" s="121"/>
      <c r="SKR244" s="121"/>
      <c r="SKS244" s="122"/>
      <c r="SKT244" s="116"/>
      <c r="SKU244" s="117"/>
      <c r="SKV244" s="118"/>
      <c r="SKW244" s="118"/>
      <c r="SKX244" s="118"/>
      <c r="SKY244" s="118"/>
      <c r="SKZ244" s="119"/>
      <c r="SLA244" s="120"/>
      <c r="SLB244" s="121"/>
      <c r="SLC244" s="121"/>
      <c r="SLD244" s="121"/>
      <c r="SLE244" s="121"/>
      <c r="SLF244" s="121"/>
      <c r="SLG244" s="121"/>
      <c r="SLH244" s="122"/>
      <c r="SLI244" s="116"/>
      <c r="SLJ244" s="117"/>
      <c r="SLK244" s="118"/>
      <c r="SLL244" s="118"/>
      <c r="SLM244" s="118"/>
      <c r="SLN244" s="118"/>
      <c r="SLO244" s="119"/>
      <c r="SLP244" s="120"/>
      <c r="SLQ244" s="121"/>
      <c r="SLR244" s="121"/>
      <c r="SLS244" s="121"/>
      <c r="SLT244" s="121"/>
      <c r="SLU244" s="121"/>
      <c r="SLV244" s="121"/>
      <c r="SLW244" s="122"/>
      <c r="SLX244" s="116"/>
      <c r="SLY244" s="117"/>
      <c r="SLZ244" s="118"/>
      <c r="SMA244" s="118"/>
      <c r="SMB244" s="118"/>
      <c r="SMC244" s="118"/>
      <c r="SMD244" s="119"/>
      <c r="SME244" s="120"/>
      <c r="SMF244" s="121"/>
      <c r="SMG244" s="121"/>
      <c r="SMH244" s="121"/>
      <c r="SMI244" s="121"/>
      <c r="SMJ244" s="121"/>
      <c r="SMK244" s="121"/>
      <c r="SML244" s="122"/>
      <c r="SMM244" s="116"/>
      <c r="SMN244" s="117"/>
      <c r="SMO244" s="118"/>
      <c r="SMP244" s="118"/>
      <c r="SMQ244" s="118"/>
      <c r="SMR244" s="118"/>
      <c r="SMS244" s="119"/>
      <c r="SMT244" s="120"/>
      <c r="SMU244" s="121"/>
      <c r="SMV244" s="121"/>
      <c r="SMW244" s="121"/>
      <c r="SMX244" s="121"/>
      <c r="SMY244" s="121"/>
      <c r="SMZ244" s="121"/>
      <c r="SNA244" s="122"/>
      <c r="SNB244" s="116"/>
      <c r="SNC244" s="117"/>
      <c r="SND244" s="118"/>
      <c r="SNE244" s="118"/>
      <c r="SNF244" s="118"/>
      <c r="SNG244" s="118"/>
      <c r="SNH244" s="119"/>
      <c r="SNI244" s="120"/>
      <c r="SNJ244" s="121"/>
      <c r="SNK244" s="121"/>
      <c r="SNL244" s="121"/>
      <c r="SNM244" s="121"/>
      <c r="SNN244" s="121"/>
      <c r="SNO244" s="121"/>
      <c r="SNP244" s="122"/>
      <c r="SNQ244" s="116"/>
      <c r="SNR244" s="117"/>
      <c r="SNS244" s="118"/>
      <c r="SNT244" s="118"/>
      <c r="SNU244" s="118"/>
      <c r="SNV244" s="118"/>
      <c r="SNW244" s="119"/>
      <c r="SNX244" s="120"/>
      <c r="SNY244" s="121"/>
      <c r="SNZ244" s="121"/>
      <c r="SOA244" s="121"/>
      <c r="SOB244" s="121"/>
      <c r="SOC244" s="121"/>
      <c r="SOD244" s="121"/>
      <c r="SOE244" s="122"/>
      <c r="SOF244" s="116"/>
      <c r="SOG244" s="117"/>
      <c r="SOH244" s="118"/>
      <c r="SOI244" s="118"/>
      <c r="SOJ244" s="118"/>
      <c r="SOK244" s="118"/>
      <c r="SOL244" s="119"/>
      <c r="SOM244" s="120"/>
      <c r="SON244" s="121"/>
      <c r="SOO244" s="121"/>
      <c r="SOP244" s="121"/>
      <c r="SOQ244" s="121"/>
      <c r="SOR244" s="121"/>
      <c r="SOS244" s="121"/>
      <c r="SOT244" s="122"/>
      <c r="SOU244" s="116"/>
      <c r="SOV244" s="117"/>
      <c r="SOW244" s="118"/>
      <c r="SOX244" s="118"/>
      <c r="SOY244" s="118"/>
      <c r="SOZ244" s="118"/>
      <c r="SPA244" s="119"/>
      <c r="SPB244" s="120"/>
      <c r="SPC244" s="121"/>
      <c r="SPD244" s="121"/>
      <c r="SPE244" s="121"/>
      <c r="SPF244" s="121"/>
      <c r="SPG244" s="121"/>
      <c r="SPH244" s="121"/>
      <c r="SPI244" s="122"/>
      <c r="SPJ244" s="116"/>
      <c r="SPK244" s="117"/>
      <c r="SPL244" s="118"/>
      <c r="SPM244" s="118"/>
      <c r="SPN244" s="118"/>
      <c r="SPO244" s="118"/>
      <c r="SPP244" s="119"/>
      <c r="SPQ244" s="120"/>
      <c r="SPR244" s="121"/>
      <c r="SPS244" s="121"/>
      <c r="SPT244" s="121"/>
      <c r="SPU244" s="121"/>
      <c r="SPV244" s="121"/>
      <c r="SPW244" s="121"/>
      <c r="SPX244" s="122"/>
      <c r="SPY244" s="116"/>
      <c r="SPZ244" s="117"/>
      <c r="SQA244" s="118"/>
      <c r="SQB244" s="118"/>
      <c r="SQC244" s="118"/>
      <c r="SQD244" s="118"/>
      <c r="SQE244" s="119"/>
      <c r="SQF244" s="120"/>
      <c r="SQG244" s="121"/>
      <c r="SQH244" s="121"/>
      <c r="SQI244" s="121"/>
      <c r="SQJ244" s="121"/>
      <c r="SQK244" s="121"/>
      <c r="SQL244" s="121"/>
      <c r="SQM244" s="122"/>
      <c r="SQN244" s="116"/>
      <c r="SQO244" s="117"/>
      <c r="SQP244" s="118"/>
      <c r="SQQ244" s="118"/>
      <c r="SQR244" s="118"/>
      <c r="SQS244" s="118"/>
      <c r="SQT244" s="119"/>
      <c r="SQU244" s="120"/>
      <c r="SQV244" s="121"/>
      <c r="SQW244" s="121"/>
      <c r="SQX244" s="121"/>
      <c r="SQY244" s="121"/>
      <c r="SQZ244" s="121"/>
      <c r="SRA244" s="121"/>
      <c r="SRB244" s="122"/>
      <c r="SRC244" s="116"/>
      <c r="SRD244" s="117"/>
      <c r="SRE244" s="118"/>
      <c r="SRF244" s="118"/>
      <c r="SRG244" s="118"/>
      <c r="SRH244" s="118"/>
      <c r="SRI244" s="119"/>
      <c r="SRJ244" s="120"/>
      <c r="SRK244" s="121"/>
      <c r="SRL244" s="121"/>
      <c r="SRM244" s="121"/>
      <c r="SRN244" s="121"/>
      <c r="SRO244" s="121"/>
      <c r="SRP244" s="121"/>
      <c r="SRQ244" s="122"/>
      <c r="SRR244" s="116"/>
      <c r="SRS244" s="117"/>
      <c r="SRT244" s="118"/>
      <c r="SRU244" s="118"/>
      <c r="SRV244" s="118"/>
      <c r="SRW244" s="118"/>
      <c r="SRX244" s="119"/>
      <c r="SRY244" s="120"/>
      <c r="SRZ244" s="121"/>
      <c r="SSA244" s="121"/>
      <c r="SSB244" s="121"/>
      <c r="SSC244" s="121"/>
      <c r="SSD244" s="121"/>
      <c r="SSE244" s="121"/>
      <c r="SSF244" s="122"/>
      <c r="SSG244" s="116"/>
      <c r="SSH244" s="117"/>
      <c r="SSI244" s="118"/>
      <c r="SSJ244" s="118"/>
      <c r="SSK244" s="118"/>
      <c r="SSL244" s="118"/>
      <c r="SSM244" s="119"/>
      <c r="SSN244" s="120"/>
      <c r="SSO244" s="121"/>
      <c r="SSP244" s="121"/>
      <c r="SSQ244" s="121"/>
      <c r="SSR244" s="121"/>
      <c r="SSS244" s="121"/>
      <c r="SST244" s="121"/>
      <c r="SSU244" s="122"/>
      <c r="SSV244" s="116"/>
      <c r="SSW244" s="117"/>
      <c r="SSX244" s="118"/>
      <c r="SSY244" s="118"/>
      <c r="SSZ244" s="118"/>
      <c r="STA244" s="118"/>
      <c r="STB244" s="119"/>
      <c r="STC244" s="120"/>
      <c r="STD244" s="121"/>
      <c r="STE244" s="121"/>
      <c r="STF244" s="121"/>
      <c r="STG244" s="121"/>
      <c r="STH244" s="121"/>
      <c r="STI244" s="121"/>
      <c r="STJ244" s="122"/>
      <c r="STK244" s="116"/>
      <c r="STL244" s="117"/>
      <c r="STM244" s="118"/>
      <c r="STN244" s="118"/>
      <c r="STO244" s="118"/>
      <c r="STP244" s="118"/>
      <c r="STQ244" s="119"/>
      <c r="STR244" s="120"/>
      <c r="STS244" s="121"/>
      <c r="STT244" s="121"/>
      <c r="STU244" s="121"/>
      <c r="STV244" s="121"/>
      <c r="STW244" s="121"/>
      <c r="STX244" s="121"/>
      <c r="STY244" s="122"/>
      <c r="STZ244" s="116"/>
      <c r="SUA244" s="117"/>
      <c r="SUB244" s="118"/>
      <c r="SUC244" s="118"/>
      <c r="SUD244" s="118"/>
      <c r="SUE244" s="118"/>
      <c r="SUF244" s="119"/>
      <c r="SUG244" s="120"/>
      <c r="SUH244" s="121"/>
      <c r="SUI244" s="121"/>
      <c r="SUJ244" s="121"/>
      <c r="SUK244" s="121"/>
      <c r="SUL244" s="121"/>
      <c r="SUM244" s="121"/>
      <c r="SUN244" s="122"/>
      <c r="SUO244" s="116"/>
      <c r="SUP244" s="117"/>
      <c r="SUQ244" s="118"/>
      <c r="SUR244" s="118"/>
      <c r="SUS244" s="118"/>
      <c r="SUT244" s="118"/>
      <c r="SUU244" s="119"/>
      <c r="SUV244" s="120"/>
      <c r="SUW244" s="121"/>
      <c r="SUX244" s="121"/>
      <c r="SUY244" s="121"/>
      <c r="SUZ244" s="121"/>
      <c r="SVA244" s="121"/>
      <c r="SVB244" s="121"/>
      <c r="SVC244" s="122"/>
      <c r="SVD244" s="116"/>
      <c r="SVE244" s="117"/>
      <c r="SVF244" s="118"/>
      <c r="SVG244" s="118"/>
      <c r="SVH244" s="118"/>
      <c r="SVI244" s="118"/>
      <c r="SVJ244" s="119"/>
      <c r="SVK244" s="120"/>
      <c r="SVL244" s="121"/>
      <c r="SVM244" s="121"/>
      <c r="SVN244" s="121"/>
      <c r="SVO244" s="121"/>
      <c r="SVP244" s="121"/>
      <c r="SVQ244" s="121"/>
      <c r="SVR244" s="122"/>
      <c r="SVS244" s="116"/>
      <c r="SVT244" s="117"/>
      <c r="SVU244" s="118"/>
      <c r="SVV244" s="118"/>
      <c r="SVW244" s="118"/>
      <c r="SVX244" s="118"/>
      <c r="SVY244" s="119"/>
      <c r="SVZ244" s="120"/>
      <c r="SWA244" s="121"/>
      <c r="SWB244" s="121"/>
      <c r="SWC244" s="121"/>
      <c r="SWD244" s="121"/>
      <c r="SWE244" s="121"/>
      <c r="SWF244" s="121"/>
      <c r="SWG244" s="122"/>
      <c r="SWH244" s="116"/>
      <c r="SWI244" s="117"/>
      <c r="SWJ244" s="118"/>
      <c r="SWK244" s="118"/>
      <c r="SWL244" s="118"/>
      <c r="SWM244" s="118"/>
      <c r="SWN244" s="119"/>
      <c r="SWO244" s="120"/>
      <c r="SWP244" s="121"/>
      <c r="SWQ244" s="121"/>
      <c r="SWR244" s="121"/>
      <c r="SWS244" s="121"/>
      <c r="SWT244" s="121"/>
      <c r="SWU244" s="121"/>
      <c r="SWV244" s="122"/>
      <c r="SWW244" s="116"/>
      <c r="SWX244" s="117"/>
      <c r="SWY244" s="118"/>
      <c r="SWZ244" s="118"/>
      <c r="SXA244" s="118"/>
      <c r="SXB244" s="118"/>
      <c r="SXC244" s="119"/>
      <c r="SXD244" s="120"/>
      <c r="SXE244" s="121"/>
      <c r="SXF244" s="121"/>
      <c r="SXG244" s="121"/>
      <c r="SXH244" s="121"/>
      <c r="SXI244" s="121"/>
      <c r="SXJ244" s="121"/>
      <c r="SXK244" s="122"/>
      <c r="SXL244" s="116"/>
      <c r="SXM244" s="117"/>
      <c r="SXN244" s="118"/>
      <c r="SXO244" s="118"/>
      <c r="SXP244" s="118"/>
      <c r="SXQ244" s="118"/>
      <c r="SXR244" s="119"/>
      <c r="SXS244" s="120"/>
      <c r="SXT244" s="121"/>
      <c r="SXU244" s="121"/>
      <c r="SXV244" s="121"/>
      <c r="SXW244" s="121"/>
      <c r="SXX244" s="121"/>
      <c r="SXY244" s="121"/>
      <c r="SXZ244" s="122"/>
      <c r="SYA244" s="116"/>
      <c r="SYB244" s="117"/>
      <c r="SYC244" s="118"/>
      <c r="SYD244" s="118"/>
      <c r="SYE244" s="118"/>
      <c r="SYF244" s="118"/>
      <c r="SYG244" s="119"/>
      <c r="SYH244" s="120"/>
      <c r="SYI244" s="121"/>
      <c r="SYJ244" s="121"/>
      <c r="SYK244" s="121"/>
      <c r="SYL244" s="121"/>
      <c r="SYM244" s="121"/>
      <c r="SYN244" s="121"/>
      <c r="SYO244" s="122"/>
      <c r="SYP244" s="116"/>
      <c r="SYQ244" s="117"/>
      <c r="SYR244" s="118"/>
      <c r="SYS244" s="118"/>
      <c r="SYT244" s="118"/>
      <c r="SYU244" s="118"/>
      <c r="SYV244" s="119"/>
      <c r="SYW244" s="120"/>
      <c r="SYX244" s="121"/>
      <c r="SYY244" s="121"/>
      <c r="SYZ244" s="121"/>
      <c r="SZA244" s="121"/>
      <c r="SZB244" s="121"/>
      <c r="SZC244" s="121"/>
      <c r="SZD244" s="122"/>
      <c r="SZE244" s="116"/>
      <c r="SZF244" s="117"/>
      <c r="SZG244" s="118"/>
      <c r="SZH244" s="118"/>
      <c r="SZI244" s="118"/>
      <c r="SZJ244" s="118"/>
      <c r="SZK244" s="119"/>
      <c r="SZL244" s="120"/>
      <c r="SZM244" s="121"/>
      <c r="SZN244" s="121"/>
      <c r="SZO244" s="121"/>
      <c r="SZP244" s="121"/>
      <c r="SZQ244" s="121"/>
      <c r="SZR244" s="121"/>
      <c r="SZS244" s="122"/>
      <c r="SZT244" s="116"/>
      <c r="SZU244" s="117"/>
      <c r="SZV244" s="118"/>
      <c r="SZW244" s="118"/>
      <c r="SZX244" s="118"/>
      <c r="SZY244" s="118"/>
      <c r="SZZ244" s="119"/>
      <c r="TAA244" s="120"/>
      <c r="TAB244" s="121"/>
      <c r="TAC244" s="121"/>
      <c r="TAD244" s="121"/>
      <c r="TAE244" s="121"/>
      <c r="TAF244" s="121"/>
      <c r="TAG244" s="121"/>
      <c r="TAH244" s="122"/>
      <c r="TAI244" s="116"/>
      <c r="TAJ244" s="117"/>
      <c r="TAK244" s="118"/>
      <c r="TAL244" s="118"/>
      <c r="TAM244" s="118"/>
      <c r="TAN244" s="118"/>
      <c r="TAO244" s="119"/>
      <c r="TAP244" s="120"/>
      <c r="TAQ244" s="121"/>
      <c r="TAR244" s="121"/>
      <c r="TAS244" s="121"/>
      <c r="TAT244" s="121"/>
      <c r="TAU244" s="121"/>
      <c r="TAV244" s="121"/>
      <c r="TAW244" s="122"/>
      <c r="TAX244" s="116"/>
      <c r="TAY244" s="117"/>
      <c r="TAZ244" s="118"/>
      <c r="TBA244" s="118"/>
      <c r="TBB244" s="118"/>
      <c r="TBC244" s="118"/>
      <c r="TBD244" s="119"/>
      <c r="TBE244" s="120"/>
      <c r="TBF244" s="121"/>
      <c r="TBG244" s="121"/>
      <c r="TBH244" s="121"/>
      <c r="TBI244" s="121"/>
      <c r="TBJ244" s="121"/>
      <c r="TBK244" s="121"/>
      <c r="TBL244" s="122"/>
      <c r="TBM244" s="116"/>
      <c r="TBN244" s="117"/>
      <c r="TBO244" s="118"/>
      <c r="TBP244" s="118"/>
      <c r="TBQ244" s="118"/>
      <c r="TBR244" s="118"/>
      <c r="TBS244" s="119"/>
      <c r="TBT244" s="120"/>
      <c r="TBU244" s="121"/>
      <c r="TBV244" s="121"/>
      <c r="TBW244" s="121"/>
      <c r="TBX244" s="121"/>
      <c r="TBY244" s="121"/>
      <c r="TBZ244" s="121"/>
      <c r="TCA244" s="122"/>
      <c r="TCB244" s="116"/>
      <c r="TCC244" s="117"/>
      <c r="TCD244" s="118"/>
      <c r="TCE244" s="118"/>
      <c r="TCF244" s="118"/>
      <c r="TCG244" s="118"/>
      <c r="TCH244" s="119"/>
      <c r="TCI244" s="120"/>
      <c r="TCJ244" s="121"/>
      <c r="TCK244" s="121"/>
      <c r="TCL244" s="121"/>
      <c r="TCM244" s="121"/>
      <c r="TCN244" s="121"/>
      <c r="TCO244" s="121"/>
      <c r="TCP244" s="122"/>
      <c r="TCQ244" s="116"/>
      <c r="TCR244" s="117"/>
      <c r="TCS244" s="118"/>
      <c r="TCT244" s="118"/>
      <c r="TCU244" s="118"/>
      <c r="TCV244" s="118"/>
      <c r="TCW244" s="119"/>
      <c r="TCX244" s="120"/>
      <c r="TCY244" s="121"/>
      <c r="TCZ244" s="121"/>
      <c r="TDA244" s="121"/>
      <c r="TDB244" s="121"/>
      <c r="TDC244" s="121"/>
      <c r="TDD244" s="121"/>
      <c r="TDE244" s="122"/>
      <c r="TDF244" s="116"/>
      <c r="TDG244" s="117"/>
      <c r="TDH244" s="118"/>
      <c r="TDI244" s="118"/>
      <c r="TDJ244" s="118"/>
      <c r="TDK244" s="118"/>
      <c r="TDL244" s="119"/>
      <c r="TDM244" s="120"/>
      <c r="TDN244" s="121"/>
      <c r="TDO244" s="121"/>
      <c r="TDP244" s="121"/>
      <c r="TDQ244" s="121"/>
      <c r="TDR244" s="121"/>
      <c r="TDS244" s="121"/>
      <c r="TDT244" s="122"/>
      <c r="TDU244" s="116"/>
      <c r="TDV244" s="117"/>
      <c r="TDW244" s="118"/>
      <c r="TDX244" s="118"/>
      <c r="TDY244" s="118"/>
      <c r="TDZ244" s="118"/>
      <c r="TEA244" s="119"/>
      <c r="TEB244" s="120"/>
      <c r="TEC244" s="121"/>
      <c r="TED244" s="121"/>
      <c r="TEE244" s="121"/>
      <c r="TEF244" s="121"/>
      <c r="TEG244" s="121"/>
      <c r="TEH244" s="121"/>
      <c r="TEI244" s="122"/>
      <c r="TEJ244" s="116"/>
      <c r="TEK244" s="117"/>
      <c r="TEL244" s="118"/>
      <c r="TEM244" s="118"/>
      <c r="TEN244" s="118"/>
      <c r="TEO244" s="118"/>
      <c r="TEP244" s="119"/>
      <c r="TEQ244" s="120"/>
      <c r="TER244" s="121"/>
      <c r="TES244" s="121"/>
      <c r="TET244" s="121"/>
      <c r="TEU244" s="121"/>
      <c r="TEV244" s="121"/>
      <c r="TEW244" s="121"/>
      <c r="TEX244" s="122"/>
      <c r="TEY244" s="116"/>
      <c r="TEZ244" s="117"/>
      <c r="TFA244" s="118"/>
      <c r="TFB244" s="118"/>
      <c r="TFC244" s="118"/>
      <c r="TFD244" s="118"/>
      <c r="TFE244" s="119"/>
      <c r="TFF244" s="120"/>
      <c r="TFG244" s="121"/>
      <c r="TFH244" s="121"/>
      <c r="TFI244" s="121"/>
      <c r="TFJ244" s="121"/>
      <c r="TFK244" s="121"/>
      <c r="TFL244" s="121"/>
      <c r="TFM244" s="122"/>
      <c r="TFN244" s="116"/>
      <c r="TFO244" s="117"/>
      <c r="TFP244" s="118"/>
      <c r="TFQ244" s="118"/>
      <c r="TFR244" s="118"/>
      <c r="TFS244" s="118"/>
      <c r="TFT244" s="119"/>
      <c r="TFU244" s="120"/>
      <c r="TFV244" s="121"/>
      <c r="TFW244" s="121"/>
      <c r="TFX244" s="121"/>
      <c r="TFY244" s="121"/>
      <c r="TFZ244" s="121"/>
      <c r="TGA244" s="121"/>
      <c r="TGB244" s="122"/>
      <c r="TGC244" s="116"/>
      <c r="TGD244" s="117"/>
      <c r="TGE244" s="118"/>
      <c r="TGF244" s="118"/>
      <c r="TGG244" s="118"/>
      <c r="TGH244" s="118"/>
      <c r="TGI244" s="119"/>
      <c r="TGJ244" s="120"/>
      <c r="TGK244" s="121"/>
      <c r="TGL244" s="121"/>
      <c r="TGM244" s="121"/>
      <c r="TGN244" s="121"/>
      <c r="TGO244" s="121"/>
      <c r="TGP244" s="121"/>
      <c r="TGQ244" s="122"/>
      <c r="TGR244" s="116"/>
      <c r="TGS244" s="117"/>
      <c r="TGT244" s="118"/>
      <c r="TGU244" s="118"/>
      <c r="TGV244" s="118"/>
      <c r="TGW244" s="118"/>
      <c r="TGX244" s="119"/>
      <c r="TGY244" s="120"/>
      <c r="TGZ244" s="121"/>
      <c r="THA244" s="121"/>
      <c r="THB244" s="121"/>
      <c r="THC244" s="121"/>
      <c r="THD244" s="121"/>
      <c r="THE244" s="121"/>
      <c r="THF244" s="122"/>
      <c r="THG244" s="116"/>
      <c r="THH244" s="117"/>
      <c r="THI244" s="118"/>
      <c r="THJ244" s="118"/>
      <c r="THK244" s="118"/>
      <c r="THL244" s="118"/>
      <c r="THM244" s="119"/>
      <c r="THN244" s="120"/>
      <c r="THO244" s="121"/>
      <c r="THP244" s="121"/>
      <c r="THQ244" s="121"/>
      <c r="THR244" s="121"/>
      <c r="THS244" s="121"/>
      <c r="THT244" s="121"/>
      <c r="THU244" s="122"/>
      <c r="THV244" s="116"/>
      <c r="THW244" s="117"/>
      <c r="THX244" s="118"/>
      <c r="THY244" s="118"/>
      <c r="THZ244" s="118"/>
      <c r="TIA244" s="118"/>
      <c r="TIB244" s="119"/>
      <c r="TIC244" s="120"/>
      <c r="TID244" s="121"/>
      <c r="TIE244" s="121"/>
      <c r="TIF244" s="121"/>
      <c r="TIG244" s="121"/>
      <c r="TIH244" s="121"/>
      <c r="TII244" s="121"/>
      <c r="TIJ244" s="122"/>
      <c r="TIK244" s="116"/>
      <c r="TIL244" s="117"/>
      <c r="TIM244" s="118"/>
      <c r="TIN244" s="118"/>
      <c r="TIO244" s="118"/>
      <c r="TIP244" s="118"/>
      <c r="TIQ244" s="119"/>
      <c r="TIR244" s="120"/>
      <c r="TIS244" s="121"/>
      <c r="TIT244" s="121"/>
      <c r="TIU244" s="121"/>
      <c r="TIV244" s="121"/>
      <c r="TIW244" s="121"/>
      <c r="TIX244" s="121"/>
      <c r="TIY244" s="122"/>
      <c r="TIZ244" s="116"/>
      <c r="TJA244" s="117"/>
      <c r="TJB244" s="118"/>
      <c r="TJC244" s="118"/>
      <c r="TJD244" s="118"/>
      <c r="TJE244" s="118"/>
      <c r="TJF244" s="119"/>
      <c r="TJG244" s="120"/>
      <c r="TJH244" s="121"/>
      <c r="TJI244" s="121"/>
      <c r="TJJ244" s="121"/>
      <c r="TJK244" s="121"/>
      <c r="TJL244" s="121"/>
      <c r="TJM244" s="121"/>
      <c r="TJN244" s="122"/>
      <c r="TJO244" s="116"/>
      <c r="TJP244" s="117"/>
      <c r="TJQ244" s="118"/>
      <c r="TJR244" s="118"/>
      <c r="TJS244" s="118"/>
      <c r="TJT244" s="118"/>
      <c r="TJU244" s="119"/>
      <c r="TJV244" s="120"/>
      <c r="TJW244" s="121"/>
      <c r="TJX244" s="121"/>
      <c r="TJY244" s="121"/>
      <c r="TJZ244" s="121"/>
      <c r="TKA244" s="121"/>
      <c r="TKB244" s="121"/>
      <c r="TKC244" s="122"/>
      <c r="TKD244" s="116"/>
      <c r="TKE244" s="117"/>
      <c r="TKF244" s="118"/>
      <c r="TKG244" s="118"/>
      <c r="TKH244" s="118"/>
      <c r="TKI244" s="118"/>
      <c r="TKJ244" s="119"/>
      <c r="TKK244" s="120"/>
      <c r="TKL244" s="121"/>
      <c r="TKM244" s="121"/>
      <c r="TKN244" s="121"/>
      <c r="TKO244" s="121"/>
      <c r="TKP244" s="121"/>
      <c r="TKQ244" s="121"/>
      <c r="TKR244" s="122"/>
      <c r="TKS244" s="116"/>
      <c r="TKT244" s="117"/>
      <c r="TKU244" s="118"/>
      <c r="TKV244" s="118"/>
      <c r="TKW244" s="118"/>
      <c r="TKX244" s="118"/>
      <c r="TKY244" s="119"/>
      <c r="TKZ244" s="120"/>
      <c r="TLA244" s="121"/>
      <c r="TLB244" s="121"/>
      <c r="TLC244" s="121"/>
      <c r="TLD244" s="121"/>
      <c r="TLE244" s="121"/>
      <c r="TLF244" s="121"/>
      <c r="TLG244" s="122"/>
      <c r="TLH244" s="116"/>
      <c r="TLI244" s="117"/>
      <c r="TLJ244" s="118"/>
      <c r="TLK244" s="118"/>
      <c r="TLL244" s="118"/>
      <c r="TLM244" s="118"/>
      <c r="TLN244" s="119"/>
      <c r="TLO244" s="120"/>
      <c r="TLP244" s="121"/>
      <c r="TLQ244" s="121"/>
      <c r="TLR244" s="121"/>
      <c r="TLS244" s="121"/>
      <c r="TLT244" s="121"/>
      <c r="TLU244" s="121"/>
      <c r="TLV244" s="122"/>
      <c r="TLW244" s="116"/>
      <c r="TLX244" s="117"/>
      <c r="TLY244" s="118"/>
      <c r="TLZ244" s="118"/>
      <c r="TMA244" s="118"/>
      <c r="TMB244" s="118"/>
      <c r="TMC244" s="119"/>
      <c r="TMD244" s="120"/>
      <c r="TME244" s="121"/>
      <c r="TMF244" s="121"/>
      <c r="TMG244" s="121"/>
      <c r="TMH244" s="121"/>
      <c r="TMI244" s="121"/>
      <c r="TMJ244" s="121"/>
      <c r="TMK244" s="122"/>
      <c r="TML244" s="116"/>
      <c r="TMM244" s="117"/>
      <c r="TMN244" s="118"/>
      <c r="TMO244" s="118"/>
      <c r="TMP244" s="118"/>
      <c r="TMQ244" s="118"/>
      <c r="TMR244" s="119"/>
      <c r="TMS244" s="120"/>
      <c r="TMT244" s="121"/>
      <c r="TMU244" s="121"/>
      <c r="TMV244" s="121"/>
      <c r="TMW244" s="121"/>
      <c r="TMX244" s="121"/>
      <c r="TMY244" s="121"/>
      <c r="TMZ244" s="122"/>
      <c r="TNA244" s="116"/>
      <c r="TNB244" s="117"/>
      <c r="TNC244" s="118"/>
      <c r="TND244" s="118"/>
      <c r="TNE244" s="118"/>
      <c r="TNF244" s="118"/>
      <c r="TNG244" s="119"/>
      <c r="TNH244" s="120"/>
      <c r="TNI244" s="121"/>
      <c r="TNJ244" s="121"/>
      <c r="TNK244" s="121"/>
      <c r="TNL244" s="121"/>
      <c r="TNM244" s="121"/>
      <c r="TNN244" s="121"/>
      <c r="TNO244" s="122"/>
      <c r="TNP244" s="116"/>
      <c r="TNQ244" s="117"/>
      <c r="TNR244" s="118"/>
      <c r="TNS244" s="118"/>
      <c r="TNT244" s="118"/>
      <c r="TNU244" s="118"/>
      <c r="TNV244" s="119"/>
      <c r="TNW244" s="120"/>
      <c r="TNX244" s="121"/>
      <c r="TNY244" s="121"/>
      <c r="TNZ244" s="121"/>
      <c r="TOA244" s="121"/>
      <c r="TOB244" s="121"/>
      <c r="TOC244" s="121"/>
      <c r="TOD244" s="122"/>
      <c r="TOE244" s="116"/>
      <c r="TOF244" s="117"/>
      <c r="TOG244" s="118"/>
      <c r="TOH244" s="118"/>
      <c r="TOI244" s="118"/>
      <c r="TOJ244" s="118"/>
      <c r="TOK244" s="119"/>
      <c r="TOL244" s="120"/>
      <c r="TOM244" s="121"/>
      <c r="TON244" s="121"/>
      <c r="TOO244" s="121"/>
      <c r="TOP244" s="121"/>
      <c r="TOQ244" s="121"/>
      <c r="TOR244" s="121"/>
      <c r="TOS244" s="122"/>
      <c r="TOT244" s="116"/>
      <c r="TOU244" s="117"/>
      <c r="TOV244" s="118"/>
      <c r="TOW244" s="118"/>
      <c r="TOX244" s="118"/>
      <c r="TOY244" s="118"/>
      <c r="TOZ244" s="119"/>
      <c r="TPA244" s="120"/>
      <c r="TPB244" s="121"/>
      <c r="TPC244" s="121"/>
      <c r="TPD244" s="121"/>
      <c r="TPE244" s="121"/>
      <c r="TPF244" s="121"/>
      <c r="TPG244" s="121"/>
      <c r="TPH244" s="122"/>
      <c r="TPI244" s="116"/>
      <c r="TPJ244" s="117"/>
      <c r="TPK244" s="118"/>
      <c r="TPL244" s="118"/>
      <c r="TPM244" s="118"/>
      <c r="TPN244" s="118"/>
      <c r="TPO244" s="119"/>
      <c r="TPP244" s="120"/>
      <c r="TPQ244" s="121"/>
      <c r="TPR244" s="121"/>
      <c r="TPS244" s="121"/>
      <c r="TPT244" s="121"/>
      <c r="TPU244" s="121"/>
      <c r="TPV244" s="121"/>
      <c r="TPW244" s="122"/>
      <c r="TPX244" s="116"/>
      <c r="TPY244" s="117"/>
      <c r="TPZ244" s="118"/>
      <c r="TQA244" s="118"/>
      <c r="TQB244" s="118"/>
      <c r="TQC244" s="118"/>
      <c r="TQD244" s="119"/>
      <c r="TQE244" s="120"/>
      <c r="TQF244" s="121"/>
      <c r="TQG244" s="121"/>
      <c r="TQH244" s="121"/>
      <c r="TQI244" s="121"/>
      <c r="TQJ244" s="121"/>
      <c r="TQK244" s="121"/>
      <c r="TQL244" s="122"/>
      <c r="TQM244" s="116"/>
      <c r="TQN244" s="117"/>
      <c r="TQO244" s="118"/>
      <c r="TQP244" s="118"/>
      <c r="TQQ244" s="118"/>
      <c r="TQR244" s="118"/>
      <c r="TQS244" s="119"/>
      <c r="TQT244" s="120"/>
      <c r="TQU244" s="121"/>
      <c r="TQV244" s="121"/>
      <c r="TQW244" s="121"/>
      <c r="TQX244" s="121"/>
      <c r="TQY244" s="121"/>
      <c r="TQZ244" s="121"/>
      <c r="TRA244" s="122"/>
      <c r="TRB244" s="116"/>
      <c r="TRC244" s="117"/>
      <c r="TRD244" s="118"/>
      <c r="TRE244" s="118"/>
      <c r="TRF244" s="118"/>
      <c r="TRG244" s="118"/>
      <c r="TRH244" s="119"/>
      <c r="TRI244" s="120"/>
      <c r="TRJ244" s="121"/>
      <c r="TRK244" s="121"/>
      <c r="TRL244" s="121"/>
      <c r="TRM244" s="121"/>
      <c r="TRN244" s="121"/>
      <c r="TRO244" s="121"/>
      <c r="TRP244" s="122"/>
      <c r="TRQ244" s="116"/>
      <c r="TRR244" s="117"/>
      <c r="TRS244" s="118"/>
      <c r="TRT244" s="118"/>
      <c r="TRU244" s="118"/>
      <c r="TRV244" s="118"/>
      <c r="TRW244" s="119"/>
      <c r="TRX244" s="120"/>
      <c r="TRY244" s="121"/>
      <c r="TRZ244" s="121"/>
      <c r="TSA244" s="121"/>
      <c r="TSB244" s="121"/>
      <c r="TSC244" s="121"/>
      <c r="TSD244" s="121"/>
      <c r="TSE244" s="122"/>
      <c r="TSF244" s="116"/>
      <c r="TSG244" s="117"/>
      <c r="TSH244" s="118"/>
      <c r="TSI244" s="118"/>
      <c r="TSJ244" s="118"/>
      <c r="TSK244" s="118"/>
      <c r="TSL244" s="119"/>
      <c r="TSM244" s="120"/>
      <c r="TSN244" s="121"/>
      <c r="TSO244" s="121"/>
      <c r="TSP244" s="121"/>
      <c r="TSQ244" s="121"/>
      <c r="TSR244" s="121"/>
      <c r="TSS244" s="121"/>
      <c r="TST244" s="122"/>
      <c r="TSU244" s="116"/>
      <c r="TSV244" s="117"/>
      <c r="TSW244" s="118"/>
      <c r="TSX244" s="118"/>
      <c r="TSY244" s="118"/>
      <c r="TSZ244" s="118"/>
      <c r="TTA244" s="119"/>
      <c r="TTB244" s="120"/>
      <c r="TTC244" s="121"/>
      <c r="TTD244" s="121"/>
      <c r="TTE244" s="121"/>
      <c r="TTF244" s="121"/>
      <c r="TTG244" s="121"/>
      <c r="TTH244" s="121"/>
      <c r="TTI244" s="122"/>
      <c r="TTJ244" s="116"/>
      <c r="TTK244" s="117"/>
      <c r="TTL244" s="118"/>
      <c r="TTM244" s="118"/>
      <c r="TTN244" s="118"/>
      <c r="TTO244" s="118"/>
      <c r="TTP244" s="119"/>
      <c r="TTQ244" s="120"/>
      <c r="TTR244" s="121"/>
      <c r="TTS244" s="121"/>
      <c r="TTT244" s="121"/>
      <c r="TTU244" s="121"/>
      <c r="TTV244" s="121"/>
      <c r="TTW244" s="121"/>
      <c r="TTX244" s="122"/>
      <c r="TTY244" s="116"/>
      <c r="TTZ244" s="117"/>
      <c r="TUA244" s="118"/>
      <c r="TUB244" s="118"/>
      <c r="TUC244" s="118"/>
      <c r="TUD244" s="118"/>
      <c r="TUE244" s="119"/>
      <c r="TUF244" s="120"/>
      <c r="TUG244" s="121"/>
      <c r="TUH244" s="121"/>
      <c r="TUI244" s="121"/>
      <c r="TUJ244" s="121"/>
      <c r="TUK244" s="121"/>
      <c r="TUL244" s="121"/>
      <c r="TUM244" s="122"/>
      <c r="TUN244" s="116"/>
      <c r="TUO244" s="117"/>
      <c r="TUP244" s="118"/>
      <c r="TUQ244" s="118"/>
      <c r="TUR244" s="118"/>
      <c r="TUS244" s="118"/>
      <c r="TUT244" s="119"/>
      <c r="TUU244" s="120"/>
      <c r="TUV244" s="121"/>
      <c r="TUW244" s="121"/>
      <c r="TUX244" s="121"/>
      <c r="TUY244" s="121"/>
      <c r="TUZ244" s="121"/>
      <c r="TVA244" s="121"/>
      <c r="TVB244" s="122"/>
      <c r="TVC244" s="116"/>
      <c r="TVD244" s="117"/>
      <c r="TVE244" s="118"/>
      <c r="TVF244" s="118"/>
      <c r="TVG244" s="118"/>
      <c r="TVH244" s="118"/>
      <c r="TVI244" s="119"/>
      <c r="TVJ244" s="120"/>
      <c r="TVK244" s="121"/>
      <c r="TVL244" s="121"/>
      <c r="TVM244" s="121"/>
      <c r="TVN244" s="121"/>
      <c r="TVO244" s="121"/>
      <c r="TVP244" s="121"/>
      <c r="TVQ244" s="122"/>
      <c r="TVR244" s="116"/>
      <c r="TVS244" s="117"/>
      <c r="TVT244" s="118"/>
      <c r="TVU244" s="118"/>
      <c r="TVV244" s="118"/>
      <c r="TVW244" s="118"/>
      <c r="TVX244" s="119"/>
      <c r="TVY244" s="120"/>
      <c r="TVZ244" s="121"/>
      <c r="TWA244" s="121"/>
      <c r="TWB244" s="121"/>
      <c r="TWC244" s="121"/>
      <c r="TWD244" s="121"/>
      <c r="TWE244" s="121"/>
      <c r="TWF244" s="122"/>
      <c r="TWG244" s="116"/>
      <c r="TWH244" s="117"/>
      <c r="TWI244" s="118"/>
      <c r="TWJ244" s="118"/>
      <c r="TWK244" s="118"/>
      <c r="TWL244" s="118"/>
      <c r="TWM244" s="119"/>
      <c r="TWN244" s="120"/>
      <c r="TWO244" s="121"/>
      <c r="TWP244" s="121"/>
      <c r="TWQ244" s="121"/>
      <c r="TWR244" s="121"/>
      <c r="TWS244" s="121"/>
      <c r="TWT244" s="121"/>
      <c r="TWU244" s="122"/>
      <c r="TWV244" s="116"/>
      <c r="TWW244" s="117"/>
      <c r="TWX244" s="118"/>
      <c r="TWY244" s="118"/>
      <c r="TWZ244" s="118"/>
      <c r="TXA244" s="118"/>
      <c r="TXB244" s="119"/>
      <c r="TXC244" s="120"/>
      <c r="TXD244" s="121"/>
      <c r="TXE244" s="121"/>
      <c r="TXF244" s="121"/>
      <c r="TXG244" s="121"/>
      <c r="TXH244" s="121"/>
      <c r="TXI244" s="121"/>
      <c r="TXJ244" s="122"/>
      <c r="TXK244" s="116"/>
      <c r="TXL244" s="117"/>
      <c r="TXM244" s="118"/>
      <c r="TXN244" s="118"/>
      <c r="TXO244" s="118"/>
      <c r="TXP244" s="118"/>
      <c r="TXQ244" s="119"/>
      <c r="TXR244" s="120"/>
      <c r="TXS244" s="121"/>
      <c r="TXT244" s="121"/>
      <c r="TXU244" s="121"/>
      <c r="TXV244" s="121"/>
      <c r="TXW244" s="121"/>
      <c r="TXX244" s="121"/>
      <c r="TXY244" s="122"/>
      <c r="TXZ244" s="116"/>
      <c r="TYA244" s="117"/>
      <c r="TYB244" s="118"/>
      <c r="TYC244" s="118"/>
      <c r="TYD244" s="118"/>
      <c r="TYE244" s="118"/>
      <c r="TYF244" s="119"/>
      <c r="TYG244" s="120"/>
      <c r="TYH244" s="121"/>
      <c r="TYI244" s="121"/>
      <c r="TYJ244" s="121"/>
      <c r="TYK244" s="121"/>
      <c r="TYL244" s="121"/>
      <c r="TYM244" s="121"/>
      <c r="TYN244" s="122"/>
      <c r="TYO244" s="116"/>
      <c r="TYP244" s="117"/>
      <c r="TYQ244" s="118"/>
      <c r="TYR244" s="118"/>
      <c r="TYS244" s="118"/>
      <c r="TYT244" s="118"/>
      <c r="TYU244" s="119"/>
      <c r="TYV244" s="120"/>
      <c r="TYW244" s="121"/>
      <c r="TYX244" s="121"/>
      <c r="TYY244" s="121"/>
      <c r="TYZ244" s="121"/>
      <c r="TZA244" s="121"/>
      <c r="TZB244" s="121"/>
      <c r="TZC244" s="122"/>
      <c r="TZD244" s="116"/>
      <c r="TZE244" s="117"/>
      <c r="TZF244" s="118"/>
      <c r="TZG244" s="118"/>
      <c r="TZH244" s="118"/>
      <c r="TZI244" s="118"/>
      <c r="TZJ244" s="119"/>
      <c r="TZK244" s="120"/>
      <c r="TZL244" s="121"/>
      <c r="TZM244" s="121"/>
      <c r="TZN244" s="121"/>
      <c r="TZO244" s="121"/>
      <c r="TZP244" s="121"/>
      <c r="TZQ244" s="121"/>
      <c r="TZR244" s="122"/>
      <c r="TZS244" s="116"/>
      <c r="TZT244" s="117"/>
      <c r="TZU244" s="118"/>
      <c r="TZV244" s="118"/>
      <c r="TZW244" s="118"/>
      <c r="TZX244" s="118"/>
      <c r="TZY244" s="119"/>
      <c r="TZZ244" s="120"/>
      <c r="UAA244" s="121"/>
      <c r="UAB244" s="121"/>
      <c r="UAC244" s="121"/>
      <c r="UAD244" s="121"/>
      <c r="UAE244" s="121"/>
      <c r="UAF244" s="121"/>
      <c r="UAG244" s="122"/>
      <c r="UAH244" s="116"/>
      <c r="UAI244" s="117"/>
      <c r="UAJ244" s="118"/>
      <c r="UAK244" s="118"/>
      <c r="UAL244" s="118"/>
      <c r="UAM244" s="118"/>
      <c r="UAN244" s="119"/>
      <c r="UAO244" s="120"/>
      <c r="UAP244" s="121"/>
      <c r="UAQ244" s="121"/>
      <c r="UAR244" s="121"/>
      <c r="UAS244" s="121"/>
      <c r="UAT244" s="121"/>
      <c r="UAU244" s="121"/>
      <c r="UAV244" s="122"/>
      <c r="UAW244" s="116"/>
      <c r="UAX244" s="117"/>
      <c r="UAY244" s="118"/>
      <c r="UAZ244" s="118"/>
      <c r="UBA244" s="118"/>
      <c r="UBB244" s="118"/>
      <c r="UBC244" s="119"/>
      <c r="UBD244" s="120"/>
      <c r="UBE244" s="121"/>
      <c r="UBF244" s="121"/>
      <c r="UBG244" s="121"/>
      <c r="UBH244" s="121"/>
      <c r="UBI244" s="121"/>
      <c r="UBJ244" s="121"/>
      <c r="UBK244" s="122"/>
      <c r="UBL244" s="116"/>
      <c r="UBM244" s="117"/>
      <c r="UBN244" s="118"/>
      <c r="UBO244" s="118"/>
      <c r="UBP244" s="118"/>
      <c r="UBQ244" s="118"/>
      <c r="UBR244" s="119"/>
      <c r="UBS244" s="120"/>
      <c r="UBT244" s="121"/>
      <c r="UBU244" s="121"/>
      <c r="UBV244" s="121"/>
      <c r="UBW244" s="121"/>
      <c r="UBX244" s="121"/>
      <c r="UBY244" s="121"/>
      <c r="UBZ244" s="122"/>
      <c r="UCA244" s="116"/>
      <c r="UCB244" s="117"/>
      <c r="UCC244" s="118"/>
      <c r="UCD244" s="118"/>
      <c r="UCE244" s="118"/>
      <c r="UCF244" s="118"/>
      <c r="UCG244" s="119"/>
      <c r="UCH244" s="120"/>
      <c r="UCI244" s="121"/>
      <c r="UCJ244" s="121"/>
      <c r="UCK244" s="121"/>
      <c r="UCL244" s="121"/>
      <c r="UCM244" s="121"/>
      <c r="UCN244" s="121"/>
      <c r="UCO244" s="122"/>
      <c r="UCP244" s="116"/>
      <c r="UCQ244" s="117"/>
      <c r="UCR244" s="118"/>
      <c r="UCS244" s="118"/>
      <c r="UCT244" s="118"/>
      <c r="UCU244" s="118"/>
      <c r="UCV244" s="119"/>
      <c r="UCW244" s="120"/>
      <c r="UCX244" s="121"/>
      <c r="UCY244" s="121"/>
      <c r="UCZ244" s="121"/>
      <c r="UDA244" s="121"/>
      <c r="UDB244" s="121"/>
      <c r="UDC244" s="121"/>
      <c r="UDD244" s="122"/>
      <c r="UDE244" s="116"/>
      <c r="UDF244" s="117"/>
      <c r="UDG244" s="118"/>
      <c r="UDH244" s="118"/>
      <c r="UDI244" s="118"/>
      <c r="UDJ244" s="118"/>
      <c r="UDK244" s="119"/>
      <c r="UDL244" s="120"/>
      <c r="UDM244" s="121"/>
      <c r="UDN244" s="121"/>
      <c r="UDO244" s="121"/>
      <c r="UDP244" s="121"/>
      <c r="UDQ244" s="121"/>
      <c r="UDR244" s="121"/>
      <c r="UDS244" s="122"/>
      <c r="UDT244" s="116"/>
      <c r="UDU244" s="117"/>
      <c r="UDV244" s="118"/>
      <c r="UDW244" s="118"/>
      <c r="UDX244" s="118"/>
      <c r="UDY244" s="118"/>
      <c r="UDZ244" s="119"/>
      <c r="UEA244" s="120"/>
      <c r="UEB244" s="121"/>
      <c r="UEC244" s="121"/>
      <c r="UED244" s="121"/>
      <c r="UEE244" s="121"/>
      <c r="UEF244" s="121"/>
      <c r="UEG244" s="121"/>
      <c r="UEH244" s="122"/>
      <c r="UEI244" s="116"/>
      <c r="UEJ244" s="117"/>
      <c r="UEK244" s="118"/>
      <c r="UEL244" s="118"/>
      <c r="UEM244" s="118"/>
      <c r="UEN244" s="118"/>
      <c r="UEO244" s="119"/>
      <c r="UEP244" s="120"/>
      <c r="UEQ244" s="121"/>
      <c r="UER244" s="121"/>
      <c r="UES244" s="121"/>
      <c r="UET244" s="121"/>
      <c r="UEU244" s="121"/>
      <c r="UEV244" s="121"/>
      <c r="UEW244" s="122"/>
      <c r="UEX244" s="116"/>
      <c r="UEY244" s="117"/>
      <c r="UEZ244" s="118"/>
      <c r="UFA244" s="118"/>
      <c r="UFB244" s="118"/>
      <c r="UFC244" s="118"/>
      <c r="UFD244" s="119"/>
      <c r="UFE244" s="120"/>
      <c r="UFF244" s="121"/>
      <c r="UFG244" s="121"/>
      <c r="UFH244" s="121"/>
      <c r="UFI244" s="121"/>
      <c r="UFJ244" s="121"/>
      <c r="UFK244" s="121"/>
      <c r="UFL244" s="122"/>
      <c r="UFM244" s="116"/>
      <c r="UFN244" s="117"/>
      <c r="UFO244" s="118"/>
      <c r="UFP244" s="118"/>
      <c r="UFQ244" s="118"/>
      <c r="UFR244" s="118"/>
      <c r="UFS244" s="119"/>
      <c r="UFT244" s="120"/>
      <c r="UFU244" s="121"/>
      <c r="UFV244" s="121"/>
      <c r="UFW244" s="121"/>
      <c r="UFX244" s="121"/>
      <c r="UFY244" s="121"/>
      <c r="UFZ244" s="121"/>
      <c r="UGA244" s="122"/>
      <c r="UGB244" s="116"/>
      <c r="UGC244" s="117"/>
      <c r="UGD244" s="118"/>
      <c r="UGE244" s="118"/>
      <c r="UGF244" s="118"/>
      <c r="UGG244" s="118"/>
      <c r="UGH244" s="119"/>
      <c r="UGI244" s="120"/>
      <c r="UGJ244" s="121"/>
      <c r="UGK244" s="121"/>
      <c r="UGL244" s="121"/>
      <c r="UGM244" s="121"/>
      <c r="UGN244" s="121"/>
      <c r="UGO244" s="121"/>
      <c r="UGP244" s="122"/>
      <c r="UGQ244" s="116"/>
      <c r="UGR244" s="117"/>
      <c r="UGS244" s="118"/>
      <c r="UGT244" s="118"/>
      <c r="UGU244" s="118"/>
      <c r="UGV244" s="118"/>
      <c r="UGW244" s="119"/>
      <c r="UGX244" s="120"/>
      <c r="UGY244" s="121"/>
      <c r="UGZ244" s="121"/>
      <c r="UHA244" s="121"/>
      <c r="UHB244" s="121"/>
      <c r="UHC244" s="121"/>
      <c r="UHD244" s="121"/>
      <c r="UHE244" s="122"/>
      <c r="UHF244" s="116"/>
      <c r="UHG244" s="117"/>
      <c r="UHH244" s="118"/>
      <c r="UHI244" s="118"/>
      <c r="UHJ244" s="118"/>
      <c r="UHK244" s="118"/>
      <c r="UHL244" s="119"/>
      <c r="UHM244" s="120"/>
      <c r="UHN244" s="121"/>
      <c r="UHO244" s="121"/>
      <c r="UHP244" s="121"/>
      <c r="UHQ244" s="121"/>
      <c r="UHR244" s="121"/>
      <c r="UHS244" s="121"/>
      <c r="UHT244" s="122"/>
      <c r="UHU244" s="116"/>
      <c r="UHV244" s="117"/>
      <c r="UHW244" s="118"/>
      <c r="UHX244" s="118"/>
      <c r="UHY244" s="118"/>
      <c r="UHZ244" s="118"/>
      <c r="UIA244" s="119"/>
      <c r="UIB244" s="120"/>
      <c r="UIC244" s="121"/>
      <c r="UID244" s="121"/>
      <c r="UIE244" s="121"/>
      <c r="UIF244" s="121"/>
      <c r="UIG244" s="121"/>
      <c r="UIH244" s="121"/>
      <c r="UII244" s="122"/>
      <c r="UIJ244" s="116"/>
      <c r="UIK244" s="117"/>
      <c r="UIL244" s="118"/>
      <c r="UIM244" s="118"/>
      <c r="UIN244" s="118"/>
      <c r="UIO244" s="118"/>
      <c r="UIP244" s="119"/>
      <c r="UIQ244" s="120"/>
      <c r="UIR244" s="121"/>
      <c r="UIS244" s="121"/>
      <c r="UIT244" s="121"/>
      <c r="UIU244" s="121"/>
      <c r="UIV244" s="121"/>
      <c r="UIW244" s="121"/>
      <c r="UIX244" s="122"/>
      <c r="UIY244" s="116"/>
      <c r="UIZ244" s="117"/>
      <c r="UJA244" s="118"/>
      <c r="UJB244" s="118"/>
      <c r="UJC244" s="118"/>
      <c r="UJD244" s="118"/>
      <c r="UJE244" s="119"/>
      <c r="UJF244" s="120"/>
      <c r="UJG244" s="121"/>
      <c r="UJH244" s="121"/>
      <c r="UJI244" s="121"/>
      <c r="UJJ244" s="121"/>
      <c r="UJK244" s="121"/>
      <c r="UJL244" s="121"/>
      <c r="UJM244" s="122"/>
      <c r="UJN244" s="116"/>
      <c r="UJO244" s="117"/>
      <c r="UJP244" s="118"/>
      <c r="UJQ244" s="118"/>
      <c r="UJR244" s="118"/>
      <c r="UJS244" s="118"/>
      <c r="UJT244" s="119"/>
      <c r="UJU244" s="120"/>
      <c r="UJV244" s="121"/>
      <c r="UJW244" s="121"/>
      <c r="UJX244" s="121"/>
      <c r="UJY244" s="121"/>
      <c r="UJZ244" s="121"/>
      <c r="UKA244" s="121"/>
      <c r="UKB244" s="122"/>
      <c r="UKC244" s="116"/>
      <c r="UKD244" s="117"/>
      <c r="UKE244" s="118"/>
      <c r="UKF244" s="118"/>
      <c r="UKG244" s="118"/>
      <c r="UKH244" s="118"/>
      <c r="UKI244" s="119"/>
      <c r="UKJ244" s="120"/>
      <c r="UKK244" s="121"/>
      <c r="UKL244" s="121"/>
      <c r="UKM244" s="121"/>
      <c r="UKN244" s="121"/>
      <c r="UKO244" s="121"/>
      <c r="UKP244" s="121"/>
      <c r="UKQ244" s="122"/>
      <c r="UKR244" s="116"/>
      <c r="UKS244" s="117"/>
      <c r="UKT244" s="118"/>
      <c r="UKU244" s="118"/>
      <c r="UKV244" s="118"/>
      <c r="UKW244" s="118"/>
      <c r="UKX244" s="119"/>
      <c r="UKY244" s="120"/>
      <c r="UKZ244" s="121"/>
      <c r="ULA244" s="121"/>
      <c r="ULB244" s="121"/>
      <c r="ULC244" s="121"/>
      <c r="ULD244" s="121"/>
      <c r="ULE244" s="121"/>
      <c r="ULF244" s="122"/>
      <c r="ULG244" s="116"/>
      <c r="ULH244" s="117"/>
      <c r="ULI244" s="118"/>
      <c r="ULJ244" s="118"/>
      <c r="ULK244" s="118"/>
      <c r="ULL244" s="118"/>
      <c r="ULM244" s="119"/>
      <c r="ULN244" s="120"/>
      <c r="ULO244" s="121"/>
      <c r="ULP244" s="121"/>
      <c r="ULQ244" s="121"/>
      <c r="ULR244" s="121"/>
      <c r="ULS244" s="121"/>
      <c r="ULT244" s="121"/>
      <c r="ULU244" s="122"/>
      <c r="ULV244" s="116"/>
      <c r="ULW244" s="117"/>
      <c r="ULX244" s="118"/>
      <c r="ULY244" s="118"/>
      <c r="ULZ244" s="118"/>
      <c r="UMA244" s="118"/>
      <c r="UMB244" s="119"/>
      <c r="UMC244" s="120"/>
      <c r="UMD244" s="121"/>
      <c r="UME244" s="121"/>
      <c r="UMF244" s="121"/>
      <c r="UMG244" s="121"/>
      <c r="UMH244" s="121"/>
      <c r="UMI244" s="121"/>
      <c r="UMJ244" s="122"/>
      <c r="UMK244" s="116"/>
      <c r="UML244" s="117"/>
      <c r="UMM244" s="118"/>
      <c r="UMN244" s="118"/>
      <c r="UMO244" s="118"/>
      <c r="UMP244" s="118"/>
      <c r="UMQ244" s="119"/>
      <c r="UMR244" s="120"/>
      <c r="UMS244" s="121"/>
      <c r="UMT244" s="121"/>
      <c r="UMU244" s="121"/>
      <c r="UMV244" s="121"/>
      <c r="UMW244" s="121"/>
      <c r="UMX244" s="121"/>
      <c r="UMY244" s="122"/>
      <c r="UMZ244" s="116"/>
      <c r="UNA244" s="117"/>
      <c r="UNB244" s="118"/>
      <c r="UNC244" s="118"/>
      <c r="UND244" s="118"/>
      <c r="UNE244" s="118"/>
      <c r="UNF244" s="119"/>
      <c r="UNG244" s="120"/>
      <c r="UNH244" s="121"/>
      <c r="UNI244" s="121"/>
      <c r="UNJ244" s="121"/>
      <c r="UNK244" s="121"/>
      <c r="UNL244" s="121"/>
      <c r="UNM244" s="121"/>
      <c r="UNN244" s="122"/>
      <c r="UNO244" s="116"/>
      <c r="UNP244" s="117"/>
      <c r="UNQ244" s="118"/>
      <c r="UNR244" s="118"/>
      <c r="UNS244" s="118"/>
      <c r="UNT244" s="118"/>
      <c r="UNU244" s="119"/>
      <c r="UNV244" s="120"/>
      <c r="UNW244" s="121"/>
      <c r="UNX244" s="121"/>
      <c r="UNY244" s="121"/>
      <c r="UNZ244" s="121"/>
      <c r="UOA244" s="121"/>
      <c r="UOB244" s="121"/>
      <c r="UOC244" s="122"/>
      <c r="UOD244" s="116"/>
      <c r="UOE244" s="117"/>
      <c r="UOF244" s="118"/>
      <c r="UOG244" s="118"/>
      <c r="UOH244" s="118"/>
      <c r="UOI244" s="118"/>
      <c r="UOJ244" s="119"/>
      <c r="UOK244" s="120"/>
      <c r="UOL244" s="121"/>
      <c r="UOM244" s="121"/>
      <c r="UON244" s="121"/>
      <c r="UOO244" s="121"/>
      <c r="UOP244" s="121"/>
      <c r="UOQ244" s="121"/>
      <c r="UOR244" s="122"/>
      <c r="UOS244" s="116"/>
      <c r="UOT244" s="117"/>
      <c r="UOU244" s="118"/>
      <c r="UOV244" s="118"/>
      <c r="UOW244" s="118"/>
      <c r="UOX244" s="118"/>
      <c r="UOY244" s="119"/>
      <c r="UOZ244" s="120"/>
      <c r="UPA244" s="121"/>
      <c r="UPB244" s="121"/>
      <c r="UPC244" s="121"/>
      <c r="UPD244" s="121"/>
      <c r="UPE244" s="121"/>
      <c r="UPF244" s="121"/>
      <c r="UPG244" s="122"/>
      <c r="UPH244" s="116"/>
      <c r="UPI244" s="117"/>
      <c r="UPJ244" s="118"/>
      <c r="UPK244" s="118"/>
      <c r="UPL244" s="118"/>
      <c r="UPM244" s="118"/>
      <c r="UPN244" s="119"/>
      <c r="UPO244" s="120"/>
      <c r="UPP244" s="121"/>
      <c r="UPQ244" s="121"/>
      <c r="UPR244" s="121"/>
      <c r="UPS244" s="121"/>
      <c r="UPT244" s="121"/>
      <c r="UPU244" s="121"/>
      <c r="UPV244" s="122"/>
      <c r="UPW244" s="116"/>
      <c r="UPX244" s="117"/>
      <c r="UPY244" s="118"/>
      <c r="UPZ244" s="118"/>
      <c r="UQA244" s="118"/>
      <c r="UQB244" s="118"/>
      <c r="UQC244" s="119"/>
      <c r="UQD244" s="120"/>
      <c r="UQE244" s="121"/>
      <c r="UQF244" s="121"/>
      <c r="UQG244" s="121"/>
      <c r="UQH244" s="121"/>
      <c r="UQI244" s="121"/>
      <c r="UQJ244" s="121"/>
      <c r="UQK244" s="122"/>
      <c r="UQL244" s="116"/>
      <c r="UQM244" s="117"/>
      <c r="UQN244" s="118"/>
      <c r="UQO244" s="118"/>
      <c r="UQP244" s="118"/>
      <c r="UQQ244" s="118"/>
      <c r="UQR244" s="119"/>
      <c r="UQS244" s="120"/>
      <c r="UQT244" s="121"/>
      <c r="UQU244" s="121"/>
      <c r="UQV244" s="121"/>
      <c r="UQW244" s="121"/>
      <c r="UQX244" s="121"/>
      <c r="UQY244" s="121"/>
      <c r="UQZ244" s="122"/>
      <c r="URA244" s="116"/>
      <c r="URB244" s="117"/>
      <c r="URC244" s="118"/>
      <c r="URD244" s="118"/>
      <c r="URE244" s="118"/>
      <c r="URF244" s="118"/>
      <c r="URG244" s="119"/>
      <c r="URH244" s="120"/>
      <c r="URI244" s="121"/>
      <c r="URJ244" s="121"/>
      <c r="URK244" s="121"/>
      <c r="URL244" s="121"/>
      <c r="URM244" s="121"/>
      <c r="URN244" s="121"/>
      <c r="URO244" s="122"/>
      <c r="URP244" s="116"/>
      <c r="URQ244" s="117"/>
      <c r="URR244" s="118"/>
      <c r="URS244" s="118"/>
      <c r="URT244" s="118"/>
      <c r="URU244" s="118"/>
      <c r="URV244" s="119"/>
      <c r="URW244" s="120"/>
      <c r="URX244" s="121"/>
      <c r="URY244" s="121"/>
      <c r="URZ244" s="121"/>
      <c r="USA244" s="121"/>
      <c r="USB244" s="121"/>
      <c r="USC244" s="121"/>
      <c r="USD244" s="122"/>
      <c r="USE244" s="116"/>
      <c r="USF244" s="117"/>
      <c r="USG244" s="118"/>
      <c r="USH244" s="118"/>
      <c r="USI244" s="118"/>
      <c r="USJ244" s="118"/>
      <c r="USK244" s="119"/>
      <c r="USL244" s="120"/>
      <c r="USM244" s="121"/>
      <c r="USN244" s="121"/>
      <c r="USO244" s="121"/>
      <c r="USP244" s="121"/>
      <c r="USQ244" s="121"/>
      <c r="USR244" s="121"/>
      <c r="USS244" s="122"/>
      <c r="UST244" s="116"/>
      <c r="USU244" s="117"/>
      <c r="USV244" s="118"/>
      <c r="USW244" s="118"/>
      <c r="USX244" s="118"/>
      <c r="USY244" s="118"/>
      <c r="USZ244" s="119"/>
      <c r="UTA244" s="120"/>
      <c r="UTB244" s="121"/>
      <c r="UTC244" s="121"/>
      <c r="UTD244" s="121"/>
      <c r="UTE244" s="121"/>
      <c r="UTF244" s="121"/>
      <c r="UTG244" s="121"/>
      <c r="UTH244" s="122"/>
      <c r="UTI244" s="116"/>
      <c r="UTJ244" s="117"/>
      <c r="UTK244" s="118"/>
      <c r="UTL244" s="118"/>
      <c r="UTM244" s="118"/>
      <c r="UTN244" s="118"/>
      <c r="UTO244" s="119"/>
      <c r="UTP244" s="120"/>
      <c r="UTQ244" s="121"/>
      <c r="UTR244" s="121"/>
      <c r="UTS244" s="121"/>
      <c r="UTT244" s="121"/>
      <c r="UTU244" s="121"/>
      <c r="UTV244" s="121"/>
      <c r="UTW244" s="122"/>
      <c r="UTX244" s="116"/>
      <c r="UTY244" s="117"/>
      <c r="UTZ244" s="118"/>
      <c r="UUA244" s="118"/>
      <c r="UUB244" s="118"/>
      <c r="UUC244" s="118"/>
      <c r="UUD244" s="119"/>
      <c r="UUE244" s="120"/>
      <c r="UUF244" s="121"/>
      <c r="UUG244" s="121"/>
      <c r="UUH244" s="121"/>
      <c r="UUI244" s="121"/>
      <c r="UUJ244" s="121"/>
      <c r="UUK244" s="121"/>
      <c r="UUL244" s="122"/>
      <c r="UUM244" s="116"/>
      <c r="UUN244" s="117"/>
      <c r="UUO244" s="118"/>
      <c r="UUP244" s="118"/>
      <c r="UUQ244" s="118"/>
      <c r="UUR244" s="118"/>
      <c r="UUS244" s="119"/>
      <c r="UUT244" s="120"/>
      <c r="UUU244" s="121"/>
      <c r="UUV244" s="121"/>
      <c r="UUW244" s="121"/>
      <c r="UUX244" s="121"/>
      <c r="UUY244" s="121"/>
      <c r="UUZ244" s="121"/>
      <c r="UVA244" s="122"/>
      <c r="UVB244" s="116"/>
      <c r="UVC244" s="117"/>
      <c r="UVD244" s="118"/>
      <c r="UVE244" s="118"/>
      <c r="UVF244" s="118"/>
      <c r="UVG244" s="118"/>
      <c r="UVH244" s="119"/>
      <c r="UVI244" s="120"/>
      <c r="UVJ244" s="121"/>
      <c r="UVK244" s="121"/>
      <c r="UVL244" s="121"/>
      <c r="UVM244" s="121"/>
      <c r="UVN244" s="121"/>
      <c r="UVO244" s="121"/>
      <c r="UVP244" s="122"/>
      <c r="UVQ244" s="116"/>
      <c r="UVR244" s="117"/>
      <c r="UVS244" s="118"/>
      <c r="UVT244" s="118"/>
      <c r="UVU244" s="118"/>
      <c r="UVV244" s="118"/>
      <c r="UVW244" s="119"/>
      <c r="UVX244" s="120"/>
      <c r="UVY244" s="121"/>
      <c r="UVZ244" s="121"/>
      <c r="UWA244" s="121"/>
      <c r="UWB244" s="121"/>
      <c r="UWC244" s="121"/>
      <c r="UWD244" s="121"/>
      <c r="UWE244" s="122"/>
      <c r="UWF244" s="116"/>
      <c r="UWG244" s="117"/>
      <c r="UWH244" s="118"/>
      <c r="UWI244" s="118"/>
      <c r="UWJ244" s="118"/>
      <c r="UWK244" s="118"/>
      <c r="UWL244" s="119"/>
      <c r="UWM244" s="120"/>
      <c r="UWN244" s="121"/>
      <c r="UWO244" s="121"/>
      <c r="UWP244" s="121"/>
      <c r="UWQ244" s="121"/>
      <c r="UWR244" s="121"/>
      <c r="UWS244" s="121"/>
      <c r="UWT244" s="122"/>
      <c r="UWU244" s="116"/>
      <c r="UWV244" s="117"/>
      <c r="UWW244" s="118"/>
      <c r="UWX244" s="118"/>
      <c r="UWY244" s="118"/>
      <c r="UWZ244" s="118"/>
      <c r="UXA244" s="119"/>
      <c r="UXB244" s="120"/>
      <c r="UXC244" s="121"/>
      <c r="UXD244" s="121"/>
      <c r="UXE244" s="121"/>
      <c r="UXF244" s="121"/>
      <c r="UXG244" s="121"/>
      <c r="UXH244" s="121"/>
      <c r="UXI244" s="122"/>
      <c r="UXJ244" s="116"/>
      <c r="UXK244" s="117"/>
      <c r="UXL244" s="118"/>
      <c r="UXM244" s="118"/>
      <c r="UXN244" s="118"/>
      <c r="UXO244" s="118"/>
      <c r="UXP244" s="119"/>
      <c r="UXQ244" s="120"/>
      <c r="UXR244" s="121"/>
      <c r="UXS244" s="121"/>
      <c r="UXT244" s="121"/>
      <c r="UXU244" s="121"/>
      <c r="UXV244" s="121"/>
      <c r="UXW244" s="121"/>
      <c r="UXX244" s="122"/>
      <c r="UXY244" s="116"/>
      <c r="UXZ244" s="117"/>
      <c r="UYA244" s="118"/>
      <c r="UYB244" s="118"/>
      <c r="UYC244" s="118"/>
      <c r="UYD244" s="118"/>
      <c r="UYE244" s="119"/>
      <c r="UYF244" s="120"/>
      <c r="UYG244" s="121"/>
      <c r="UYH244" s="121"/>
      <c r="UYI244" s="121"/>
      <c r="UYJ244" s="121"/>
      <c r="UYK244" s="121"/>
      <c r="UYL244" s="121"/>
      <c r="UYM244" s="122"/>
      <c r="UYN244" s="116"/>
      <c r="UYO244" s="117"/>
      <c r="UYP244" s="118"/>
      <c r="UYQ244" s="118"/>
      <c r="UYR244" s="118"/>
      <c r="UYS244" s="118"/>
      <c r="UYT244" s="119"/>
      <c r="UYU244" s="120"/>
      <c r="UYV244" s="121"/>
      <c r="UYW244" s="121"/>
      <c r="UYX244" s="121"/>
      <c r="UYY244" s="121"/>
      <c r="UYZ244" s="121"/>
      <c r="UZA244" s="121"/>
      <c r="UZB244" s="122"/>
      <c r="UZC244" s="116"/>
      <c r="UZD244" s="117"/>
      <c r="UZE244" s="118"/>
      <c r="UZF244" s="118"/>
      <c r="UZG244" s="118"/>
      <c r="UZH244" s="118"/>
      <c r="UZI244" s="119"/>
      <c r="UZJ244" s="120"/>
      <c r="UZK244" s="121"/>
      <c r="UZL244" s="121"/>
      <c r="UZM244" s="121"/>
      <c r="UZN244" s="121"/>
      <c r="UZO244" s="121"/>
      <c r="UZP244" s="121"/>
      <c r="UZQ244" s="122"/>
      <c r="UZR244" s="116"/>
      <c r="UZS244" s="117"/>
      <c r="UZT244" s="118"/>
      <c r="UZU244" s="118"/>
      <c r="UZV244" s="118"/>
      <c r="UZW244" s="118"/>
      <c r="UZX244" s="119"/>
      <c r="UZY244" s="120"/>
      <c r="UZZ244" s="121"/>
      <c r="VAA244" s="121"/>
      <c r="VAB244" s="121"/>
      <c r="VAC244" s="121"/>
      <c r="VAD244" s="121"/>
      <c r="VAE244" s="121"/>
      <c r="VAF244" s="122"/>
      <c r="VAG244" s="116"/>
      <c r="VAH244" s="117"/>
      <c r="VAI244" s="118"/>
      <c r="VAJ244" s="118"/>
      <c r="VAK244" s="118"/>
      <c r="VAL244" s="118"/>
      <c r="VAM244" s="119"/>
      <c r="VAN244" s="120"/>
      <c r="VAO244" s="121"/>
      <c r="VAP244" s="121"/>
      <c r="VAQ244" s="121"/>
      <c r="VAR244" s="121"/>
      <c r="VAS244" s="121"/>
      <c r="VAT244" s="121"/>
      <c r="VAU244" s="122"/>
      <c r="VAV244" s="116"/>
      <c r="VAW244" s="117"/>
      <c r="VAX244" s="118"/>
      <c r="VAY244" s="118"/>
      <c r="VAZ244" s="118"/>
      <c r="VBA244" s="118"/>
      <c r="VBB244" s="119"/>
      <c r="VBC244" s="120"/>
      <c r="VBD244" s="121"/>
      <c r="VBE244" s="121"/>
      <c r="VBF244" s="121"/>
      <c r="VBG244" s="121"/>
      <c r="VBH244" s="121"/>
      <c r="VBI244" s="121"/>
      <c r="VBJ244" s="122"/>
      <c r="VBK244" s="116"/>
      <c r="VBL244" s="117"/>
      <c r="VBM244" s="118"/>
      <c r="VBN244" s="118"/>
      <c r="VBO244" s="118"/>
      <c r="VBP244" s="118"/>
      <c r="VBQ244" s="119"/>
      <c r="VBR244" s="120"/>
      <c r="VBS244" s="121"/>
      <c r="VBT244" s="121"/>
      <c r="VBU244" s="121"/>
      <c r="VBV244" s="121"/>
      <c r="VBW244" s="121"/>
      <c r="VBX244" s="121"/>
      <c r="VBY244" s="122"/>
      <c r="VBZ244" s="116"/>
      <c r="VCA244" s="117"/>
      <c r="VCB244" s="118"/>
      <c r="VCC244" s="118"/>
      <c r="VCD244" s="118"/>
      <c r="VCE244" s="118"/>
      <c r="VCF244" s="119"/>
      <c r="VCG244" s="120"/>
      <c r="VCH244" s="121"/>
      <c r="VCI244" s="121"/>
      <c r="VCJ244" s="121"/>
      <c r="VCK244" s="121"/>
      <c r="VCL244" s="121"/>
      <c r="VCM244" s="121"/>
      <c r="VCN244" s="122"/>
      <c r="VCO244" s="116"/>
      <c r="VCP244" s="117"/>
      <c r="VCQ244" s="118"/>
      <c r="VCR244" s="118"/>
      <c r="VCS244" s="118"/>
      <c r="VCT244" s="118"/>
      <c r="VCU244" s="119"/>
      <c r="VCV244" s="120"/>
      <c r="VCW244" s="121"/>
      <c r="VCX244" s="121"/>
      <c r="VCY244" s="121"/>
      <c r="VCZ244" s="121"/>
      <c r="VDA244" s="121"/>
      <c r="VDB244" s="121"/>
      <c r="VDC244" s="122"/>
      <c r="VDD244" s="116"/>
      <c r="VDE244" s="117"/>
      <c r="VDF244" s="118"/>
      <c r="VDG244" s="118"/>
      <c r="VDH244" s="118"/>
      <c r="VDI244" s="118"/>
      <c r="VDJ244" s="119"/>
      <c r="VDK244" s="120"/>
      <c r="VDL244" s="121"/>
      <c r="VDM244" s="121"/>
      <c r="VDN244" s="121"/>
      <c r="VDO244" s="121"/>
      <c r="VDP244" s="121"/>
      <c r="VDQ244" s="121"/>
      <c r="VDR244" s="122"/>
      <c r="VDS244" s="116"/>
      <c r="VDT244" s="117"/>
      <c r="VDU244" s="118"/>
      <c r="VDV244" s="118"/>
      <c r="VDW244" s="118"/>
      <c r="VDX244" s="118"/>
      <c r="VDY244" s="119"/>
      <c r="VDZ244" s="120"/>
      <c r="VEA244" s="121"/>
      <c r="VEB244" s="121"/>
      <c r="VEC244" s="121"/>
      <c r="VED244" s="121"/>
      <c r="VEE244" s="121"/>
      <c r="VEF244" s="121"/>
      <c r="VEG244" s="122"/>
      <c r="VEH244" s="116"/>
      <c r="VEI244" s="117"/>
      <c r="VEJ244" s="118"/>
      <c r="VEK244" s="118"/>
      <c r="VEL244" s="118"/>
      <c r="VEM244" s="118"/>
      <c r="VEN244" s="119"/>
      <c r="VEO244" s="120"/>
      <c r="VEP244" s="121"/>
      <c r="VEQ244" s="121"/>
      <c r="VER244" s="121"/>
      <c r="VES244" s="121"/>
      <c r="VET244" s="121"/>
      <c r="VEU244" s="121"/>
      <c r="VEV244" s="122"/>
      <c r="VEW244" s="116"/>
      <c r="VEX244" s="117"/>
      <c r="VEY244" s="118"/>
      <c r="VEZ244" s="118"/>
      <c r="VFA244" s="118"/>
      <c r="VFB244" s="118"/>
      <c r="VFC244" s="119"/>
      <c r="VFD244" s="120"/>
      <c r="VFE244" s="121"/>
      <c r="VFF244" s="121"/>
      <c r="VFG244" s="121"/>
      <c r="VFH244" s="121"/>
      <c r="VFI244" s="121"/>
      <c r="VFJ244" s="121"/>
      <c r="VFK244" s="122"/>
      <c r="VFL244" s="116"/>
      <c r="VFM244" s="117"/>
      <c r="VFN244" s="118"/>
      <c r="VFO244" s="118"/>
      <c r="VFP244" s="118"/>
      <c r="VFQ244" s="118"/>
      <c r="VFR244" s="119"/>
      <c r="VFS244" s="120"/>
      <c r="VFT244" s="121"/>
      <c r="VFU244" s="121"/>
      <c r="VFV244" s="121"/>
      <c r="VFW244" s="121"/>
      <c r="VFX244" s="121"/>
      <c r="VFY244" s="121"/>
      <c r="VFZ244" s="122"/>
      <c r="VGA244" s="116"/>
      <c r="VGB244" s="117"/>
      <c r="VGC244" s="118"/>
      <c r="VGD244" s="118"/>
      <c r="VGE244" s="118"/>
      <c r="VGF244" s="118"/>
      <c r="VGG244" s="119"/>
      <c r="VGH244" s="120"/>
      <c r="VGI244" s="121"/>
      <c r="VGJ244" s="121"/>
      <c r="VGK244" s="121"/>
      <c r="VGL244" s="121"/>
      <c r="VGM244" s="121"/>
      <c r="VGN244" s="121"/>
      <c r="VGO244" s="122"/>
      <c r="VGP244" s="116"/>
      <c r="VGQ244" s="117"/>
      <c r="VGR244" s="118"/>
      <c r="VGS244" s="118"/>
      <c r="VGT244" s="118"/>
      <c r="VGU244" s="118"/>
      <c r="VGV244" s="119"/>
      <c r="VGW244" s="120"/>
      <c r="VGX244" s="121"/>
      <c r="VGY244" s="121"/>
      <c r="VGZ244" s="121"/>
      <c r="VHA244" s="121"/>
      <c r="VHB244" s="121"/>
      <c r="VHC244" s="121"/>
      <c r="VHD244" s="122"/>
      <c r="VHE244" s="116"/>
      <c r="VHF244" s="117"/>
      <c r="VHG244" s="118"/>
      <c r="VHH244" s="118"/>
      <c r="VHI244" s="118"/>
      <c r="VHJ244" s="118"/>
      <c r="VHK244" s="119"/>
      <c r="VHL244" s="120"/>
      <c r="VHM244" s="121"/>
      <c r="VHN244" s="121"/>
      <c r="VHO244" s="121"/>
      <c r="VHP244" s="121"/>
      <c r="VHQ244" s="121"/>
      <c r="VHR244" s="121"/>
      <c r="VHS244" s="122"/>
      <c r="VHT244" s="116"/>
      <c r="VHU244" s="117"/>
      <c r="VHV244" s="118"/>
      <c r="VHW244" s="118"/>
      <c r="VHX244" s="118"/>
      <c r="VHY244" s="118"/>
      <c r="VHZ244" s="119"/>
      <c r="VIA244" s="120"/>
      <c r="VIB244" s="121"/>
      <c r="VIC244" s="121"/>
      <c r="VID244" s="121"/>
      <c r="VIE244" s="121"/>
      <c r="VIF244" s="121"/>
      <c r="VIG244" s="121"/>
      <c r="VIH244" s="122"/>
      <c r="VII244" s="116"/>
      <c r="VIJ244" s="117"/>
      <c r="VIK244" s="118"/>
      <c r="VIL244" s="118"/>
      <c r="VIM244" s="118"/>
      <c r="VIN244" s="118"/>
      <c r="VIO244" s="119"/>
      <c r="VIP244" s="120"/>
      <c r="VIQ244" s="121"/>
      <c r="VIR244" s="121"/>
      <c r="VIS244" s="121"/>
      <c r="VIT244" s="121"/>
      <c r="VIU244" s="121"/>
      <c r="VIV244" s="121"/>
      <c r="VIW244" s="122"/>
      <c r="VIX244" s="116"/>
      <c r="VIY244" s="117"/>
      <c r="VIZ244" s="118"/>
      <c r="VJA244" s="118"/>
      <c r="VJB244" s="118"/>
      <c r="VJC244" s="118"/>
      <c r="VJD244" s="119"/>
      <c r="VJE244" s="120"/>
      <c r="VJF244" s="121"/>
      <c r="VJG244" s="121"/>
      <c r="VJH244" s="121"/>
      <c r="VJI244" s="121"/>
      <c r="VJJ244" s="121"/>
      <c r="VJK244" s="121"/>
      <c r="VJL244" s="122"/>
      <c r="VJM244" s="116"/>
      <c r="VJN244" s="117"/>
      <c r="VJO244" s="118"/>
      <c r="VJP244" s="118"/>
      <c r="VJQ244" s="118"/>
      <c r="VJR244" s="118"/>
      <c r="VJS244" s="119"/>
      <c r="VJT244" s="120"/>
      <c r="VJU244" s="121"/>
      <c r="VJV244" s="121"/>
      <c r="VJW244" s="121"/>
      <c r="VJX244" s="121"/>
      <c r="VJY244" s="121"/>
      <c r="VJZ244" s="121"/>
      <c r="VKA244" s="122"/>
      <c r="VKB244" s="116"/>
      <c r="VKC244" s="117"/>
      <c r="VKD244" s="118"/>
      <c r="VKE244" s="118"/>
      <c r="VKF244" s="118"/>
      <c r="VKG244" s="118"/>
      <c r="VKH244" s="119"/>
      <c r="VKI244" s="120"/>
      <c r="VKJ244" s="121"/>
      <c r="VKK244" s="121"/>
      <c r="VKL244" s="121"/>
      <c r="VKM244" s="121"/>
      <c r="VKN244" s="121"/>
      <c r="VKO244" s="121"/>
      <c r="VKP244" s="122"/>
      <c r="VKQ244" s="116"/>
      <c r="VKR244" s="117"/>
      <c r="VKS244" s="118"/>
      <c r="VKT244" s="118"/>
      <c r="VKU244" s="118"/>
      <c r="VKV244" s="118"/>
      <c r="VKW244" s="119"/>
      <c r="VKX244" s="120"/>
      <c r="VKY244" s="121"/>
      <c r="VKZ244" s="121"/>
      <c r="VLA244" s="121"/>
      <c r="VLB244" s="121"/>
      <c r="VLC244" s="121"/>
      <c r="VLD244" s="121"/>
      <c r="VLE244" s="122"/>
      <c r="VLF244" s="116"/>
      <c r="VLG244" s="117"/>
      <c r="VLH244" s="118"/>
      <c r="VLI244" s="118"/>
      <c r="VLJ244" s="118"/>
      <c r="VLK244" s="118"/>
      <c r="VLL244" s="119"/>
      <c r="VLM244" s="120"/>
      <c r="VLN244" s="121"/>
      <c r="VLO244" s="121"/>
      <c r="VLP244" s="121"/>
      <c r="VLQ244" s="121"/>
      <c r="VLR244" s="121"/>
      <c r="VLS244" s="121"/>
      <c r="VLT244" s="122"/>
      <c r="VLU244" s="116"/>
      <c r="VLV244" s="117"/>
      <c r="VLW244" s="118"/>
      <c r="VLX244" s="118"/>
      <c r="VLY244" s="118"/>
      <c r="VLZ244" s="118"/>
      <c r="VMA244" s="119"/>
      <c r="VMB244" s="120"/>
      <c r="VMC244" s="121"/>
      <c r="VMD244" s="121"/>
      <c r="VME244" s="121"/>
      <c r="VMF244" s="121"/>
      <c r="VMG244" s="121"/>
      <c r="VMH244" s="121"/>
      <c r="VMI244" s="122"/>
      <c r="VMJ244" s="116"/>
      <c r="VMK244" s="117"/>
      <c r="VML244" s="118"/>
      <c r="VMM244" s="118"/>
      <c r="VMN244" s="118"/>
      <c r="VMO244" s="118"/>
      <c r="VMP244" s="119"/>
      <c r="VMQ244" s="120"/>
      <c r="VMR244" s="121"/>
      <c r="VMS244" s="121"/>
      <c r="VMT244" s="121"/>
      <c r="VMU244" s="121"/>
      <c r="VMV244" s="121"/>
      <c r="VMW244" s="121"/>
      <c r="VMX244" s="122"/>
      <c r="VMY244" s="116"/>
      <c r="VMZ244" s="117"/>
      <c r="VNA244" s="118"/>
      <c r="VNB244" s="118"/>
      <c r="VNC244" s="118"/>
      <c r="VND244" s="118"/>
      <c r="VNE244" s="119"/>
      <c r="VNF244" s="120"/>
      <c r="VNG244" s="121"/>
      <c r="VNH244" s="121"/>
      <c r="VNI244" s="121"/>
      <c r="VNJ244" s="121"/>
      <c r="VNK244" s="121"/>
      <c r="VNL244" s="121"/>
      <c r="VNM244" s="122"/>
      <c r="VNN244" s="116"/>
      <c r="VNO244" s="117"/>
      <c r="VNP244" s="118"/>
      <c r="VNQ244" s="118"/>
      <c r="VNR244" s="118"/>
      <c r="VNS244" s="118"/>
      <c r="VNT244" s="119"/>
      <c r="VNU244" s="120"/>
      <c r="VNV244" s="121"/>
      <c r="VNW244" s="121"/>
      <c r="VNX244" s="121"/>
      <c r="VNY244" s="121"/>
      <c r="VNZ244" s="121"/>
      <c r="VOA244" s="121"/>
      <c r="VOB244" s="122"/>
      <c r="VOC244" s="116"/>
      <c r="VOD244" s="117"/>
      <c r="VOE244" s="118"/>
      <c r="VOF244" s="118"/>
      <c r="VOG244" s="118"/>
      <c r="VOH244" s="118"/>
      <c r="VOI244" s="119"/>
      <c r="VOJ244" s="120"/>
      <c r="VOK244" s="121"/>
      <c r="VOL244" s="121"/>
      <c r="VOM244" s="121"/>
      <c r="VON244" s="121"/>
      <c r="VOO244" s="121"/>
      <c r="VOP244" s="121"/>
      <c r="VOQ244" s="122"/>
      <c r="VOR244" s="116"/>
      <c r="VOS244" s="117"/>
      <c r="VOT244" s="118"/>
      <c r="VOU244" s="118"/>
      <c r="VOV244" s="118"/>
      <c r="VOW244" s="118"/>
      <c r="VOX244" s="119"/>
      <c r="VOY244" s="120"/>
      <c r="VOZ244" s="121"/>
      <c r="VPA244" s="121"/>
      <c r="VPB244" s="121"/>
      <c r="VPC244" s="121"/>
      <c r="VPD244" s="121"/>
      <c r="VPE244" s="121"/>
      <c r="VPF244" s="122"/>
      <c r="VPG244" s="116"/>
      <c r="VPH244" s="117"/>
      <c r="VPI244" s="118"/>
      <c r="VPJ244" s="118"/>
      <c r="VPK244" s="118"/>
      <c r="VPL244" s="118"/>
      <c r="VPM244" s="119"/>
      <c r="VPN244" s="120"/>
      <c r="VPO244" s="121"/>
      <c r="VPP244" s="121"/>
      <c r="VPQ244" s="121"/>
      <c r="VPR244" s="121"/>
      <c r="VPS244" s="121"/>
      <c r="VPT244" s="121"/>
      <c r="VPU244" s="122"/>
      <c r="VPV244" s="116"/>
      <c r="VPW244" s="117"/>
      <c r="VPX244" s="118"/>
      <c r="VPY244" s="118"/>
      <c r="VPZ244" s="118"/>
      <c r="VQA244" s="118"/>
      <c r="VQB244" s="119"/>
      <c r="VQC244" s="120"/>
      <c r="VQD244" s="121"/>
      <c r="VQE244" s="121"/>
      <c r="VQF244" s="121"/>
      <c r="VQG244" s="121"/>
      <c r="VQH244" s="121"/>
      <c r="VQI244" s="121"/>
      <c r="VQJ244" s="122"/>
      <c r="VQK244" s="116"/>
      <c r="VQL244" s="117"/>
      <c r="VQM244" s="118"/>
      <c r="VQN244" s="118"/>
      <c r="VQO244" s="118"/>
      <c r="VQP244" s="118"/>
      <c r="VQQ244" s="119"/>
      <c r="VQR244" s="120"/>
      <c r="VQS244" s="121"/>
      <c r="VQT244" s="121"/>
      <c r="VQU244" s="121"/>
      <c r="VQV244" s="121"/>
      <c r="VQW244" s="121"/>
      <c r="VQX244" s="121"/>
      <c r="VQY244" s="122"/>
      <c r="VQZ244" s="116"/>
      <c r="VRA244" s="117"/>
      <c r="VRB244" s="118"/>
      <c r="VRC244" s="118"/>
      <c r="VRD244" s="118"/>
      <c r="VRE244" s="118"/>
      <c r="VRF244" s="119"/>
      <c r="VRG244" s="120"/>
      <c r="VRH244" s="121"/>
      <c r="VRI244" s="121"/>
      <c r="VRJ244" s="121"/>
      <c r="VRK244" s="121"/>
      <c r="VRL244" s="121"/>
      <c r="VRM244" s="121"/>
      <c r="VRN244" s="122"/>
      <c r="VRO244" s="116"/>
      <c r="VRP244" s="117"/>
      <c r="VRQ244" s="118"/>
      <c r="VRR244" s="118"/>
      <c r="VRS244" s="118"/>
      <c r="VRT244" s="118"/>
      <c r="VRU244" s="119"/>
      <c r="VRV244" s="120"/>
      <c r="VRW244" s="121"/>
      <c r="VRX244" s="121"/>
      <c r="VRY244" s="121"/>
      <c r="VRZ244" s="121"/>
      <c r="VSA244" s="121"/>
      <c r="VSB244" s="121"/>
      <c r="VSC244" s="122"/>
      <c r="VSD244" s="116"/>
      <c r="VSE244" s="117"/>
      <c r="VSF244" s="118"/>
      <c r="VSG244" s="118"/>
      <c r="VSH244" s="118"/>
      <c r="VSI244" s="118"/>
      <c r="VSJ244" s="119"/>
      <c r="VSK244" s="120"/>
      <c r="VSL244" s="121"/>
      <c r="VSM244" s="121"/>
      <c r="VSN244" s="121"/>
      <c r="VSO244" s="121"/>
      <c r="VSP244" s="121"/>
      <c r="VSQ244" s="121"/>
      <c r="VSR244" s="122"/>
      <c r="VSS244" s="116"/>
      <c r="VST244" s="117"/>
      <c r="VSU244" s="118"/>
      <c r="VSV244" s="118"/>
      <c r="VSW244" s="118"/>
      <c r="VSX244" s="118"/>
      <c r="VSY244" s="119"/>
      <c r="VSZ244" s="120"/>
      <c r="VTA244" s="121"/>
      <c r="VTB244" s="121"/>
      <c r="VTC244" s="121"/>
      <c r="VTD244" s="121"/>
      <c r="VTE244" s="121"/>
      <c r="VTF244" s="121"/>
      <c r="VTG244" s="122"/>
      <c r="VTH244" s="116"/>
      <c r="VTI244" s="117"/>
      <c r="VTJ244" s="118"/>
      <c r="VTK244" s="118"/>
      <c r="VTL244" s="118"/>
      <c r="VTM244" s="118"/>
      <c r="VTN244" s="119"/>
      <c r="VTO244" s="120"/>
      <c r="VTP244" s="121"/>
      <c r="VTQ244" s="121"/>
      <c r="VTR244" s="121"/>
      <c r="VTS244" s="121"/>
      <c r="VTT244" s="121"/>
      <c r="VTU244" s="121"/>
      <c r="VTV244" s="122"/>
      <c r="VTW244" s="116"/>
      <c r="VTX244" s="117"/>
      <c r="VTY244" s="118"/>
      <c r="VTZ244" s="118"/>
      <c r="VUA244" s="118"/>
      <c r="VUB244" s="118"/>
      <c r="VUC244" s="119"/>
      <c r="VUD244" s="120"/>
      <c r="VUE244" s="121"/>
      <c r="VUF244" s="121"/>
      <c r="VUG244" s="121"/>
      <c r="VUH244" s="121"/>
      <c r="VUI244" s="121"/>
      <c r="VUJ244" s="121"/>
      <c r="VUK244" s="122"/>
      <c r="VUL244" s="116"/>
      <c r="VUM244" s="117"/>
      <c r="VUN244" s="118"/>
      <c r="VUO244" s="118"/>
      <c r="VUP244" s="118"/>
      <c r="VUQ244" s="118"/>
      <c r="VUR244" s="119"/>
      <c r="VUS244" s="120"/>
      <c r="VUT244" s="121"/>
      <c r="VUU244" s="121"/>
      <c r="VUV244" s="121"/>
      <c r="VUW244" s="121"/>
      <c r="VUX244" s="121"/>
      <c r="VUY244" s="121"/>
      <c r="VUZ244" s="122"/>
      <c r="VVA244" s="116"/>
      <c r="VVB244" s="117"/>
      <c r="VVC244" s="118"/>
      <c r="VVD244" s="118"/>
      <c r="VVE244" s="118"/>
      <c r="VVF244" s="118"/>
      <c r="VVG244" s="119"/>
      <c r="VVH244" s="120"/>
      <c r="VVI244" s="121"/>
      <c r="VVJ244" s="121"/>
      <c r="VVK244" s="121"/>
      <c r="VVL244" s="121"/>
      <c r="VVM244" s="121"/>
      <c r="VVN244" s="121"/>
      <c r="VVO244" s="122"/>
      <c r="VVP244" s="116"/>
      <c r="VVQ244" s="117"/>
      <c r="VVR244" s="118"/>
      <c r="VVS244" s="118"/>
      <c r="VVT244" s="118"/>
      <c r="VVU244" s="118"/>
      <c r="VVV244" s="119"/>
      <c r="VVW244" s="120"/>
      <c r="VVX244" s="121"/>
      <c r="VVY244" s="121"/>
      <c r="VVZ244" s="121"/>
      <c r="VWA244" s="121"/>
      <c r="VWB244" s="121"/>
      <c r="VWC244" s="121"/>
      <c r="VWD244" s="122"/>
      <c r="VWE244" s="116"/>
      <c r="VWF244" s="117"/>
      <c r="VWG244" s="118"/>
      <c r="VWH244" s="118"/>
      <c r="VWI244" s="118"/>
      <c r="VWJ244" s="118"/>
      <c r="VWK244" s="119"/>
      <c r="VWL244" s="120"/>
      <c r="VWM244" s="121"/>
      <c r="VWN244" s="121"/>
      <c r="VWO244" s="121"/>
      <c r="VWP244" s="121"/>
      <c r="VWQ244" s="121"/>
      <c r="VWR244" s="121"/>
      <c r="VWS244" s="122"/>
      <c r="VWT244" s="116"/>
      <c r="VWU244" s="117"/>
      <c r="VWV244" s="118"/>
      <c r="VWW244" s="118"/>
      <c r="VWX244" s="118"/>
      <c r="VWY244" s="118"/>
      <c r="VWZ244" s="119"/>
      <c r="VXA244" s="120"/>
      <c r="VXB244" s="121"/>
      <c r="VXC244" s="121"/>
      <c r="VXD244" s="121"/>
      <c r="VXE244" s="121"/>
      <c r="VXF244" s="121"/>
      <c r="VXG244" s="121"/>
      <c r="VXH244" s="122"/>
      <c r="VXI244" s="116"/>
      <c r="VXJ244" s="117"/>
      <c r="VXK244" s="118"/>
      <c r="VXL244" s="118"/>
      <c r="VXM244" s="118"/>
      <c r="VXN244" s="118"/>
      <c r="VXO244" s="119"/>
      <c r="VXP244" s="120"/>
      <c r="VXQ244" s="121"/>
      <c r="VXR244" s="121"/>
      <c r="VXS244" s="121"/>
      <c r="VXT244" s="121"/>
      <c r="VXU244" s="121"/>
      <c r="VXV244" s="121"/>
      <c r="VXW244" s="122"/>
      <c r="VXX244" s="116"/>
      <c r="VXY244" s="117"/>
      <c r="VXZ244" s="118"/>
      <c r="VYA244" s="118"/>
      <c r="VYB244" s="118"/>
      <c r="VYC244" s="118"/>
      <c r="VYD244" s="119"/>
      <c r="VYE244" s="120"/>
      <c r="VYF244" s="121"/>
      <c r="VYG244" s="121"/>
      <c r="VYH244" s="121"/>
      <c r="VYI244" s="121"/>
      <c r="VYJ244" s="121"/>
      <c r="VYK244" s="121"/>
      <c r="VYL244" s="122"/>
      <c r="VYM244" s="116"/>
      <c r="VYN244" s="117"/>
      <c r="VYO244" s="118"/>
      <c r="VYP244" s="118"/>
      <c r="VYQ244" s="118"/>
      <c r="VYR244" s="118"/>
      <c r="VYS244" s="119"/>
      <c r="VYT244" s="120"/>
      <c r="VYU244" s="121"/>
      <c r="VYV244" s="121"/>
      <c r="VYW244" s="121"/>
      <c r="VYX244" s="121"/>
      <c r="VYY244" s="121"/>
      <c r="VYZ244" s="121"/>
      <c r="VZA244" s="122"/>
      <c r="VZB244" s="116"/>
      <c r="VZC244" s="117"/>
      <c r="VZD244" s="118"/>
      <c r="VZE244" s="118"/>
      <c r="VZF244" s="118"/>
      <c r="VZG244" s="118"/>
      <c r="VZH244" s="119"/>
      <c r="VZI244" s="120"/>
      <c r="VZJ244" s="121"/>
      <c r="VZK244" s="121"/>
      <c r="VZL244" s="121"/>
      <c r="VZM244" s="121"/>
      <c r="VZN244" s="121"/>
      <c r="VZO244" s="121"/>
      <c r="VZP244" s="122"/>
      <c r="VZQ244" s="116"/>
      <c r="VZR244" s="117"/>
      <c r="VZS244" s="118"/>
      <c r="VZT244" s="118"/>
      <c r="VZU244" s="118"/>
      <c r="VZV244" s="118"/>
      <c r="VZW244" s="119"/>
      <c r="VZX244" s="120"/>
      <c r="VZY244" s="121"/>
      <c r="VZZ244" s="121"/>
      <c r="WAA244" s="121"/>
      <c r="WAB244" s="121"/>
      <c r="WAC244" s="121"/>
      <c r="WAD244" s="121"/>
      <c r="WAE244" s="122"/>
      <c r="WAF244" s="116"/>
      <c r="WAG244" s="117"/>
      <c r="WAH244" s="118"/>
      <c r="WAI244" s="118"/>
      <c r="WAJ244" s="118"/>
      <c r="WAK244" s="118"/>
      <c r="WAL244" s="119"/>
      <c r="WAM244" s="120"/>
      <c r="WAN244" s="121"/>
      <c r="WAO244" s="121"/>
      <c r="WAP244" s="121"/>
      <c r="WAQ244" s="121"/>
      <c r="WAR244" s="121"/>
      <c r="WAS244" s="121"/>
      <c r="WAT244" s="122"/>
      <c r="WAU244" s="116"/>
      <c r="WAV244" s="117"/>
      <c r="WAW244" s="118"/>
      <c r="WAX244" s="118"/>
      <c r="WAY244" s="118"/>
      <c r="WAZ244" s="118"/>
      <c r="WBA244" s="119"/>
      <c r="WBB244" s="120"/>
      <c r="WBC244" s="121"/>
      <c r="WBD244" s="121"/>
      <c r="WBE244" s="121"/>
      <c r="WBF244" s="121"/>
      <c r="WBG244" s="121"/>
      <c r="WBH244" s="121"/>
      <c r="WBI244" s="122"/>
      <c r="WBJ244" s="116"/>
      <c r="WBK244" s="117"/>
      <c r="WBL244" s="118"/>
      <c r="WBM244" s="118"/>
      <c r="WBN244" s="118"/>
      <c r="WBO244" s="118"/>
      <c r="WBP244" s="119"/>
      <c r="WBQ244" s="120"/>
      <c r="WBR244" s="121"/>
      <c r="WBS244" s="121"/>
      <c r="WBT244" s="121"/>
      <c r="WBU244" s="121"/>
      <c r="WBV244" s="121"/>
      <c r="WBW244" s="121"/>
      <c r="WBX244" s="122"/>
      <c r="WBY244" s="116"/>
      <c r="WBZ244" s="117"/>
      <c r="WCA244" s="118"/>
      <c r="WCB244" s="118"/>
      <c r="WCC244" s="118"/>
      <c r="WCD244" s="118"/>
      <c r="WCE244" s="119"/>
      <c r="WCF244" s="120"/>
      <c r="WCG244" s="121"/>
      <c r="WCH244" s="121"/>
      <c r="WCI244" s="121"/>
      <c r="WCJ244" s="121"/>
      <c r="WCK244" s="121"/>
      <c r="WCL244" s="121"/>
      <c r="WCM244" s="122"/>
      <c r="WCN244" s="116"/>
      <c r="WCO244" s="117"/>
      <c r="WCP244" s="118"/>
      <c r="WCQ244" s="118"/>
      <c r="WCR244" s="118"/>
      <c r="WCS244" s="118"/>
      <c r="WCT244" s="119"/>
      <c r="WCU244" s="120"/>
      <c r="WCV244" s="121"/>
      <c r="WCW244" s="121"/>
      <c r="WCX244" s="121"/>
      <c r="WCY244" s="121"/>
      <c r="WCZ244" s="121"/>
      <c r="WDA244" s="121"/>
      <c r="WDB244" s="122"/>
      <c r="WDC244" s="116"/>
      <c r="WDD244" s="117"/>
      <c r="WDE244" s="118"/>
      <c r="WDF244" s="118"/>
      <c r="WDG244" s="118"/>
      <c r="WDH244" s="118"/>
      <c r="WDI244" s="119"/>
      <c r="WDJ244" s="120"/>
      <c r="WDK244" s="121"/>
      <c r="WDL244" s="121"/>
      <c r="WDM244" s="121"/>
      <c r="WDN244" s="121"/>
      <c r="WDO244" s="121"/>
      <c r="WDP244" s="121"/>
      <c r="WDQ244" s="122"/>
      <c r="WDR244" s="116"/>
      <c r="WDS244" s="117"/>
      <c r="WDT244" s="118"/>
      <c r="WDU244" s="118"/>
      <c r="WDV244" s="118"/>
      <c r="WDW244" s="118"/>
      <c r="WDX244" s="119"/>
      <c r="WDY244" s="120"/>
      <c r="WDZ244" s="121"/>
      <c r="WEA244" s="121"/>
      <c r="WEB244" s="121"/>
      <c r="WEC244" s="121"/>
      <c r="WED244" s="121"/>
      <c r="WEE244" s="121"/>
      <c r="WEF244" s="122"/>
      <c r="WEG244" s="116"/>
      <c r="WEH244" s="117"/>
      <c r="WEI244" s="118"/>
      <c r="WEJ244" s="118"/>
      <c r="WEK244" s="118"/>
      <c r="WEL244" s="118"/>
      <c r="WEM244" s="119"/>
      <c r="WEN244" s="120"/>
      <c r="WEO244" s="121"/>
      <c r="WEP244" s="121"/>
      <c r="WEQ244" s="121"/>
      <c r="WER244" s="121"/>
      <c r="WES244" s="121"/>
      <c r="WET244" s="121"/>
      <c r="WEU244" s="122"/>
      <c r="WEV244" s="116"/>
      <c r="WEW244" s="117"/>
      <c r="WEX244" s="118"/>
      <c r="WEY244" s="118"/>
      <c r="WEZ244" s="118"/>
      <c r="WFA244" s="118"/>
      <c r="WFB244" s="119"/>
      <c r="WFC244" s="120"/>
      <c r="WFD244" s="121"/>
      <c r="WFE244" s="121"/>
      <c r="WFF244" s="121"/>
      <c r="WFG244" s="121"/>
      <c r="WFH244" s="121"/>
      <c r="WFI244" s="121"/>
      <c r="WFJ244" s="122"/>
      <c r="WFK244" s="116"/>
      <c r="WFL244" s="117"/>
      <c r="WFM244" s="118"/>
      <c r="WFN244" s="118"/>
      <c r="WFO244" s="118"/>
      <c r="WFP244" s="118"/>
      <c r="WFQ244" s="119"/>
      <c r="WFR244" s="120"/>
      <c r="WFS244" s="121"/>
      <c r="WFT244" s="121"/>
      <c r="WFU244" s="121"/>
      <c r="WFV244" s="121"/>
      <c r="WFW244" s="121"/>
      <c r="WFX244" s="121"/>
      <c r="WFY244" s="122"/>
      <c r="WFZ244" s="116"/>
      <c r="WGA244" s="117"/>
      <c r="WGB244" s="118"/>
      <c r="WGC244" s="118"/>
      <c r="WGD244" s="118"/>
      <c r="WGE244" s="118"/>
      <c r="WGF244" s="119"/>
      <c r="WGG244" s="120"/>
      <c r="WGH244" s="121"/>
      <c r="WGI244" s="121"/>
      <c r="WGJ244" s="121"/>
      <c r="WGK244" s="121"/>
      <c r="WGL244" s="121"/>
      <c r="WGM244" s="121"/>
      <c r="WGN244" s="122"/>
      <c r="WGO244" s="116"/>
      <c r="WGP244" s="117"/>
      <c r="WGQ244" s="118"/>
      <c r="WGR244" s="118"/>
      <c r="WGS244" s="118"/>
      <c r="WGT244" s="118"/>
      <c r="WGU244" s="119"/>
      <c r="WGV244" s="120"/>
      <c r="WGW244" s="121"/>
      <c r="WGX244" s="121"/>
      <c r="WGY244" s="121"/>
      <c r="WGZ244" s="121"/>
      <c r="WHA244" s="121"/>
      <c r="WHB244" s="121"/>
      <c r="WHC244" s="122"/>
      <c r="WHD244" s="116"/>
      <c r="WHE244" s="117"/>
      <c r="WHF244" s="118"/>
      <c r="WHG244" s="118"/>
      <c r="WHH244" s="118"/>
      <c r="WHI244" s="118"/>
      <c r="WHJ244" s="119"/>
      <c r="WHK244" s="120"/>
      <c r="WHL244" s="121"/>
      <c r="WHM244" s="121"/>
      <c r="WHN244" s="121"/>
      <c r="WHO244" s="121"/>
      <c r="WHP244" s="121"/>
      <c r="WHQ244" s="121"/>
      <c r="WHR244" s="122"/>
      <c r="WHS244" s="116"/>
      <c r="WHT244" s="117"/>
      <c r="WHU244" s="118"/>
      <c r="WHV244" s="118"/>
      <c r="WHW244" s="118"/>
      <c r="WHX244" s="118"/>
      <c r="WHY244" s="119"/>
      <c r="WHZ244" s="120"/>
      <c r="WIA244" s="121"/>
      <c r="WIB244" s="121"/>
      <c r="WIC244" s="121"/>
      <c r="WID244" s="121"/>
      <c r="WIE244" s="121"/>
      <c r="WIF244" s="121"/>
      <c r="WIG244" s="122"/>
      <c r="WIH244" s="116"/>
      <c r="WII244" s="117"/>
      <c r="WIJ244" s="118"/>
      <c r="WIK244" s="118"/>
      <c r="WIL244" s="118"/>
      <c r="WIM244" s="118"/>
      <c r="WIN244" s="119"/>
      <c r="WIO244" s="120"/>
      <c r="WIP244" s="121"/>
      <c r="WIQ244" s="121"/>
      <c r="WIR244" s="121"/>
      <c r="WIS244" s="121"/>
      <c r="WIT244" s="121"/>
      <c r="WIU244" s="121"/>
      <c r="WIV244" s="122"/>
      <c r="WIW244" s="116"/>
      <c r="WIX244" s="117"/>
      <c r="WIY244" s="118"/>
      <c r="WIZ244" s="118"/>
      <c r="WJA244" s="118"/>
      <c r="WJB244" s="118"/>
      <c r="WJC244" s="119"/>
      <c r="WJD244" s="120"/>
      <c r="WJE244" s="121"/>
      <c r="WJF244" s="121"/>
      <c r="WJG244" s="121"/>
      <c r="WJH244" s="121"/>
      <c r="WJI244" s="121"/>
      <c r="WJJ244" s="121"/>
      <c r="WJK244" s="122"/>
      <c r="WJL244" s="116"/>
      <c r="WJM244" s="117"/>
      <c r="WJN244" s="118"/>
      <c r="WJO244" s="118"/>
      <c r="WJP244" s="118"/>
      <c r="WJQ244" s="118"/>
      <c r="WJR244" s="119"/>
      <c r="WJS244" s="120"/>
      <c r="WJT244" s="121"/>
      <c r="WJU244" s="121"/>
      <c r="WJV244" s="121"/>
      <c r="WJW244" s="121"/>
      <c r="WJX244" s="121"/>
      <c r="WJY244" s="121"/>
      <c r="WJZ244" s="122"/>
      <c r="WKA244" s="116"/>
      <c r="WKB244" s="117"/>
      <c r="WKC244" s="118"/>
      <c r="WKD244" s="118"/>
      <c r="WKE244" s="118"/>
      <c r="WKF244" s="118"/>
      <c r="WKG244" s="119"/>
      <c r="WKH244" s="120"/>
      <c r="WKI244" s="121"/>
      <c r="WKJ244" s="121"/>
      <c r="WKK244" s="121"/>
      <c r="WKL244" s="121"/>
      <c r="WKM244" s="121"/>
      <c r="WKN244" s="121"/>
      <c r="WKO244" s="122"/>
      <c r="WKP244" s="116"/>
      <c r="WKQ244" s="117"/>
      <c r="WKR244" s="118"/>
      <c r="WKS244" s="118"/>
      <c r="WKT244" s="118"/>
      <c r="WKU244" s="118"/>
      <c r="WKV244" s="119"/>
      <c r="WKW244" s="120"/>
      <c r="WKX244" s="121"/>
      <c r="WKY244" s="121"/>
      <c r="WKZ244" s="121"/>
      <c r="WLA244" s="121"/>
      <c r="WLB244" s="121"/>
      <c r="WLC244" s="121"/>
      <c r="WLD244" s="122"/>
      <c r="WLE244" s="116"/>
      <c r="WLF244" s="117"/>
      <c r="WLG244" s="118"/>
      <c r="WLH244" s="118"/>
      <c r="WLI244" s="118"/>
      <c r="WLJ244" s="118"/>
      <c r="WLK244" s="119"/>
      <c r="WLL244" s="120"/>
      <c r="WLM244" s="121"/>
      <c r="WLN244" s="121"/>
      <c r="WLO244" s="121"/>
      <c r="WLP244" s="121"/>
      <c r="WLQ244" s="121"/>
      <c r="WLR244" s="121"/>
      <c r="WLS244" s="122"/>
      <c r="WLT244" s="116"/>
      <c r="WLU244" s="117"/>
      <c r="WLV244" s="118"/>
      <c r="WLW244" s="118"/>
      <c r="WLX244" s="118"/>
      <c r="WLY244" s="118"/>
      <c r="WLZ244" s="119"/>
      <c r="WMA244" s="120"/>
      <c r="WMB244" s="121"/>
      <c r="WMC244" s="121"/>
      <c r="WMD244" s="121"/>
      <c r="WME244" s="121"/>
      <c r="WMF244" s="121"/>
      <c r="WMG244" s="121"/>
      <c r="WMH244" s="122"/>
      <c r="WMI244" s="116"/>
      <c r="WMJ244" s="117"/>
      <c r="WMK244" s="118"/>
      <c r="WML244" s="118"/>
      <c r="WMM244" s="118"/>
      <c r="WMN244" s="118"/>
      <c r="WMO244" s="119"/>
      <c r="WMP244" s="120"/>
      <c r="WMQ244" s="121"/>
      <c r="WMR244" s="121"/>
      <c r="WMS244" s="121"/>
      <c r="WMT244" s="121"/>
      <c r="WMU244" s="121"/>
      <c r="WMV244" s="121"/>
      <c r="WMW244" s="122"/>
      <c r="WMX244" s="116"/>
      <c r="WMY244" s="117"/>
      <c r="WMZ244" s="118"/>
      <c r="WNA244" s="118"/>
      <c r="WNB244" s="118"/>
      <c r="WNC244" s="118"/>
      <c r="WND244" s="119"/>
      <c r="WNE244" s="120"/>
      <c r="WNF244" s="121"/>
      <c r="WNG244" s="121"/>
      <c r="WNH244" s="121"/>
      <c r="WNI244" s="121"/>
      <c r="WNJ244" s="121"/>
      <c r="WNK244" s="121"/>
      <c r="WNL244" s="122"/>
      <c r="WNM244" s="116"/>
      <c r="WNN244" s="117"/>
      <c r="WNO244" s="118"/>
      <c r="WNP244" s="118"/>
      <c r="WNQ244" s="118"/>
      <c r="WNR244" s="118"/>
      <c r="WNS244" s="119"/>
      <c r="WNT244" s="120"/>
      <c r="WNU244" s="121"/>
      <c r="WNV244" s="121"/>
      <c r="WNW244" s="121"/>
      <c r="WNX244" s="121"/>
      <c r="WNY244" s="121"/>
      <c r="WNZ244" s="121"/>
      <c r="WOA244" s="122"/>
      <c r="WOB244" s="116"/>
      <c r="WOC244" s="117"/>
      <c r="WOD244" s="118"/>
      <c r="WOE244" s="118"/>
      <c r="WOF244" s="118"/>
      <c r="WOG244" s="118"/>
      <c r="WOH244" s="119"/>
      <c r="WOI244" s="120"/>
      <c r="WOJ244" s="121"/>
      <c r="WOK244" s="121"/>
      <c r="WOL244" s="121"/>
      <c r="WOM244" s="121"/>
      <c r="WON244" s="121"/>
      <c r="WOO244" s="121"/>
      <c r="WOP244" s="122"/>
      <c r="WOQ244" s="116"/>
      <c r="WOR244" s="117"/>
      <c r="WOS244" s="118"/>
      <c r="WOT244" s="118"/>
      <c r="WOU244" s="118"/>
      <c r="WOV244" s="118"/>
      <c r="WOW244" s="119"/>
      <c r="WOX244" s="120"/>
      <c r="WOY244" s="121"/>
      <c r="WOZ244" s="121"/>
      <c r="WPA244" s="121"/>
      <c r="WPB244" s="121"/>
      <c r="WPC244" s="121"/>
      <c r="WPD244" s="121"/>
      <c r="WPE244" s="122"/>
      <c r="WPF244" s="116"/>
      <c r="WPG244" s="117"/>
      <c r="WPH244" s="118"/>
      <c r="WPI244" s="118"/>
      <c r="WPJ244" s="118"/>
      <c r="WPK244" s="118"/>
      <c r="WPL244" s="119"/>
      <c r="WPM244" s="120"/>
      <c r="WPN244" s="121"/>
      <c r="WPO244" s="121"/>
      <c r="WPP244" s="121"/>
      <c r="WPQ244" s="121"/>
      <c r="WPR244" s="121"/>
      <c r="WPS244" s="121"/>
      <c r="WPT244" s="122"/>
      <c r="WPU244" s="116"/>
      <c r="WPV244" s="117"/>
      <c r="WPW244" s="118"/>
      <c r="WPX244" s="118"/>
      <c r="WPY244" s="118"/>
      <c r="WPZ244" s="118"/>
      <c r="WQA244" s="119"/>
      <c r="WQB244" s="120"/>
      <c r="WQC244" s="121"/>
      <c r="WQD244" s="121"/>
      <c r="WQE244" s="121"/>
      <c r="WQF244" s="121"/>
      <c r="WQG244" s="121"/>
      <c r="WQH244" s="121"/>
      <c r="WQI244" s="122"/>
      <c r="WQJ244" s="116"/>
      <c r="WQK244" s="117"/>
      <c r="WQL244" s="118"/>
      <c r="WQM244" s="118"/>
      <c r="WQN244" s="118"/>
      <c r="WQO244" s="118"/>
      <c r="WQP244" s="119"/>
      <c r="WQQ244" s="120"/>
      <c r="WQR244" s="121"/>
      <c r="WQS244" s="121"/>
      <c r="WQT244" s="121"/>
      <c r="WQU244" s="121"/>
      <c r="WQV244" s="121"/>
      <c r="WQW244" s="121"/>
      <c r="WQX244" s="122"/>
      <c r="WQY244" s="116"/>
      <c r="WQZ244" s="117"/>
      <c r="WRA244" s="118"/>
      <c r="WRB244" s="118"/>
      <c r="WRC244" s="118"/>
      <c r="WRD244" s="118"/>
      <c r="WRE244" s="119"/>
      <c r="WRF244" s="120"/>
      <c r="WRG244" s="121"/>
      <c r="WRH244" s="121"/>
      <c r="WRI244" s="121"/>
      <c r="WRJ244" s="121"/>
      <c r="WRK244" s="121"/>
      <c r="WRL244" s="121"/>
      <c r="WRM244" s="122"/>
      <c r="WRN244" s="116"/>
      <c r="WRO244" s="117"/>
      <c r="WRP244" s="118"/>
      <c r="WRQ244" s="118"/>
      <c r="WRR244" s="118"/>
      <c r="WRS244" s="118"/>
      <c r="WRT244" s="119"/>
      <c r="WRU244" s="120"/>
      <c r="WRV244" s="121"/>
      <c r="WRW244" s="121"/>
      <c r="WRX244" s="121"/>
      <c r="WRY244" s="121"/>
      <c r="WRZ244" s="121"/>
      <c r="WSA244" s="121"/>
      <c r="WSB244" s="122"/>
      <c r="WSC244" s="116"/>
      <c r="WSD244" s="117"/>
      <c r="WSE244" s="118"/>
      <c r="WSF244" s="118"/>
      <c r="WSG244" s="118"/>
      <c r="WSH244" s="118"/>
      <c r="WSI244" s="119"/>
      <c r="WSJ244" s="120"/>
      <c r="WSK244" s="121"/>
      <c r="WSL244" s="121"/>
      <c r="WSM244" s="121"/>
      <c r="WSN244" s="121"/>
      <c r="WSO244" s="121"/>
      <c r="WSP244" s="121"/>
      <c r="WSQ244" s="122"/>
      <c r="WSR244" s="116"/>
      <c r="WSS244" s="117"/>
      <c r="WST244" s="118"/>
      <c r="WSU244" s="118"/>
      <c r="WSV244" s="118"/>
      <c r="WSW244" s="118"/>
      <c r="WSX244" s="119"/>
      <c r="WSY244" s="120"/>
      <c r="WSZ244" s="121"/>
      <c r="WTA244" s="121"/>
      <c r="WTB244" s="121"/>
      <c r="WTC244" s="121"/>
      <c r="WTD244" s="121"/>
      <c r="WTE244" s="121"/>
      <c r="WTF244" s="122"/>
      <c r="WTG244" s="116"/>
      <c r="WTH244" s="117"/>
      <c r="WTI244" s="118"/>
      <c r="WTJ244" s="118"/>
      <c r="WTK244" s="118"/>
      <c r="WTL244" s="118"/>
      <c r="WTM244" s="119"/>
      <c r="WTN244" s="120"/>
      <c r="WTO244" s="121"/>
      <c r="WTP244" s="121"/>
      <c r="WTQ244" s="121"/>
      <c r="WTR244" s="121"/>
      <c r="WTS244" s="121"/>
      <c r="WTT244" s="121"/>
      <c r="WTU244" s="122"/>
      <c r="WTV244" s="116"/>
      <c r="WTW244" s="117"/>
      <c r="WTX244" s="118"/>
      <c r="WTY244" s="118"/>
      <c r="WTZ244" s="118"/>
      <c r="WUA244" s="118"/>
      <c r="WUB244" s="119"/>
      <c r="WUC244" s="120"/>
      <c r="WUD244" s="121"/>
      <c r="WUE244" s="121"/>
      <c r="WUF244" s="121"/>
      <c r="WUG244" s="121"/>
      <c r="WUH244" s="121"/>
      <c r="WUI244" s="121"/>
      <c r="WUJ244" s="122"/>
      <c r="WUK244" s="116"/>
      <c r="WUL244" s="117"/>
      <c r="WUM244" s="118"/>
      <c r="WUN244" s="118"/>
      <c r="WUO244" s="118"/>
      <c r="WUP244" s="118"/>
      <c r="WUQ244" s="119"/>
      <c r="WUR244" s="120"/>
      <c r="WUS244" s="121"/>
      <c r="WUT244" s="121"/>
      <c r="WUU244" s="121"/>
      <c r="WUV244" s="121"/>
      <c r="WUW244" s="121"/>
      <c r="WUX244" s="121"/>
      <c r="WUY244" s="122"/>
      <c r="WUZ244" s="116"/>
      <c r="WVA244" s="117"/>
      <c r="WVB244" s="118"/>
      <c r="WVC244" s="118"/>
      <c r="WVD244" s="118"/>
      <c r="WVE244" s="118"/>
      <c r="WVF244" s="119"/>
      <c r="WVG244" s="120"/>
      <c r="WVH244" s="121"/>
      <c r="WVI244" s="121"/>
      <c r="WVJ244" s="121"/>
      <c r="WVK244" s="121"/>
      <c r="WVL244" s="121"/>
      <c r="WVM244" s="121"/>
      <c r="WVN244" s="122"/>
      <c r="WVO244" s="116"/>
      <c r="WVP244" s="117"/>
      <c r="WVQ244" s="118"/>
      <c r="WVR244" s="118"/>
      <c r="WVS244" s="118"/>
      <c r="WVT244" s="118"/>
      <c r="WVU244" s="119"/>
      <c r="WVV244" s="120"/>
      <c r="WVW244" s="121"/>
      <c r="WVX244" s="121"/>
      <c r="WVY244" s="121"/>
      <c r="WVZ244" s="121"/>
      <c r="WWA244" s="121"/>
      <c r="WWB244" s="121"/>
      <c r="WWC244" s="122"/>
      <c r="WWD244" s="116"/>
      <c r="WWE244" s="117"/>
      <c r="WWF244" s="118"/>
      <c r="WWG244" s="118"/>
      <c r="WWH244" s="118"/>
      <c r="WWI244" s="118"/>
      <c r="WWJ244" s="119"/>
      <c r="WWK244" s="120"/>
      <c r="WWL244" s="121"/>
      <c r="WWM244" s="121"/>
      <c r="WWN244" s="121"/>
      <c r="WWO244" s="121"/>
      <c r="WWP244" s="121"/>
      <c r="WWQ244" s="121"/>
      <c r="WWR244" s="122"/>
      <c r="WWS244" s="116"/>
      <c r="WWT244" s="117"/>
      <c r="WWU244" s="118"/>
      <c r="WWV244" s="118"/>
    </row>
    <row r="245" spans="1:16168" ht="27.75" customHeight="1" x14ac:dyDescent="0.25">
      <c r="A245" s="76" t="s">
        <v>363</v>
      </c>
      <c r="B245" s="33" t="s">
        <v>364</v>
      </c>
      <c r="C245" s="21" t="s">
        <v>12</v>
      </c>
      <c r="D245" s="22"/>
      <c r="E245" s="22"/>
      <c r="F245" s="22"/>
      <c r="G245" s="23"/>
      <c r="H245" s="24" t="s">
        <v>362</v>
      </c>
      <c r="I245" s="25">
        <v>0</v>
      </c>
      <c r="J245" s="25">
        <v>60000</v>
      </c>
      <c r="K245" s="30">
        <v>0</v>
      </c>
      <c r="L245" s="30">
        <v>0</v>
      </c>
      <c r="M245" s="30">
        <v>60000</v>
      </c>
      <c r="N245" s="25">
        <f>M245*1.25</f>
        <v>75000</v>
      </c>
      <c r="O245" s="25">
        <v>75000</v>
      </c>
      <c r="P245" s="26" t="s">
        <v>13</v>
      </c>
    </row>
    <row r="246" spans="1:16168" ht="24.95" customHeight="1" x14ac:dyDescent="0.25">
      <c r="A246" s="52"/>
      <c r="B246" s="53"/>
      <c r="C246" s="54"/>
      <c r="D246" s="54"/>
      <c r="E246" s="54"/>
      <c r="F246" s="54"/>
      <c r="G246" s="55">
        <v>32355</v>
      </c>
      <c r="H246" s="56" t="s">
        <v>290</v>
      </c>
      <c r="I246" s="49">
        <f>I247</f>
        <v>480000</v>
      </c>
      <c r="J246" s="49">
        <v>0</v>
      </c>
      <c r="K246" s="49">
        <f>K247</f>
        <v>0</v>
      </c>
      <c r="L246" s="49">
        <f>L247+L248</f>
        <v>-330000</v>
      </c>
      <c r="M246" s="49">
        <f>M247+M248</f>
        <v>150000</v>
      </c>
      <c r="N246" s="49">
        <f>N247+N248</f>
        <v>187500</v>
      </c>
      <c r="O246" s="49">
        <f>O247+O248</f>
        <v>175875</v>
      </c>
      <c r="P246" s="57"/>
    </row>
    <row r="247" spans="1:16168" ht="24.95" customHeight="1" x14ac:dyDescent="0.25">
      <c r="A247" s="76"/>
      <c r="B247" s="33" t="s">
        <v>291</v>
      </c>
      <c r="C247" s="21" t="s">
        <v>14</v>
      </c>
      <c r="D247" s="21" t="s">
        <v>15</v>
      </c>
      <c r="E247" s="90" t="s">
        <v>301</v>
      </c>
      <c r="F247" s="22" t="s">
        <v>292</v>
      </c>
      <c r="G247" s="23">
        <v>32355</v>
      </c>
      <c r="H247" s="24" t="s">
        <v>309</v>
      </c>
      <c r="I247" s="25">
        <v>480000</v>
      </c>
      <c r="J247" s="25">
        <v>0</v>
      </c>
      <c r="K247" s="30">
        <v>0</v>
      </c>
      <c r="L247" s="30">
        <v>-480000</v>
      </c>
      <c r="M247" s="30">
        <f>L247+K247+I247</f>
        <v>0</v>
      </c>
      <c r="N247" s="25">
        <v>0</v>
      </c>
      <c r="O247" s="25">
        <v>0</v>
      </c>
      <c r="P247" s="26" t="s">
        <v>13</v>
      </c>
    </row>
    <row r="248" spans="1:16168" ht="24.95" customHeight="1" x14ac:dyDescent="0.25">
      <c r="A248" s="129" t="s">
        <v>447</v>
      </c>
      <c r="B248" s="33" t="s">
        <v>291</v>
      </c>
      <c r="C248" s="21" t="s">
        <v>12</v>
      </c>
      <c r="D248" s="133"/>
      <c r="E248" s="134"/>
      <c r="F248" s="131"/>
      <c r="G248" s="132"/>
      <c r="H248" s="159" t="s">
        <v>446</v>
      </c>
      <c r="I248" s="160">
        <v>0</v>
      </c>
      <c r="J248" s="160">
        <v>0</v>
      </c>
      <c r="K248" s="105">
        <v>0</v>
      </c>
      <c r="L248" s="105">
        <v>150000</v>
      </c>
      <c r="M248" s="105">
        <v>150000</v>
      </c>
      <c r="N248" s="160">
        <f>M248*1.25</f>
        <v>187500</v>
      </c>
      <c r="O248" s="160">
        <v>175875</v>
      </c>
      <c r="P248" s="26" t="s">
        <v>13</v>
      </c>
    </row>
    <row r="249" spans="1:16168" ht="24.95" customHeight="1" x14ac:dyDescent="0.25">
      <c r="A249" s="73"/>
      <c r="B249" s="74"/>
      <c r="C249" s="16"/>
      <c r="D249" s="16"/>
      <c r="E249" s="16"/>
      <c r="F249" s="16"/>
      <c r="G249" s="17">
        <v>3236</v>
      </c>
      <c r="H249" s="18" t="s">
        <v>272</v>
      </c>
      <c r="I249" s="19">
        <f>I250+I256</f>
        <v>650000</v>
      </c>
      <c r="J249" s="19">
        <f>J250</f>
        <v>797000</v>
      </c>
      <c r="K249" s="19">
        <f>K250+K256</f>
        <v>0</v>
      </c>
      <c r="L249" s="19">
        <f>L251+L252+L255</f>
        <v>-202000</v>
      </c>
      <c r="M249" s="19">
        <f>L249+K249+J249+I249</f>
        <v>1245000</v>
      </c>
      <c r="N249" s="19">
        <f>N250+N256</f>
        <v>1556250</v>
      </c>
      <c r="O249" s="19">
        <f>O250+O256</f>
        <v>1109500</v>
      </c>
      <c r="P249" s="92"/>
    </row>
    <row r="250" spans="1:16168" ht="24.95" customHeight="1" x14ac:dyDescent="0.25">
      <c r="A250" s="52"/>
      <c r="B250" s="53"/>
      <c r="C250" s="54"/>
      <c r="D250" s="54"/>
      <c r="E250" s="54"/>
      <c r="F250" s="54"/>
      <c r="G250" s="55">
        <v>32363</v>
      </c>
      <c r="H250" s="56" t="s">
        <v>176</v>
      </c>
      <c r="I250" s="49">
        <f>I251+I255</f>
        <v>400000</v>
      </c>
      <c r="J250" s="49">
        <f>J255</f>
        <v>797000</v>
      </c>
      <c r="K250" s="49">
        <f>K251+K255</f>
        <v>0</v>
      </c>
      <c r="L250" s="49">
        <f>L251+L252+L255</f>
        <v>-202000</v>
      </c>
      <c r="M250" s="49">
        <f>M251+M252+M255</f>
        <v>995000</v>
      </c>
      <c r="N250" s="49">
        <f>N251+N252+N255</f>
        <v>1243750</v>
      </c>
      <c r="O250" s="49">
        <f t="shared" ref="O250" si="83">O251+O255</f>
        <v>797000</v>
      </c>
      <c r="P250" s="81"/>
    </row>
    <row r="251" spans="1:16168" ht="36" x14ac:dyDescent="0.25">
      <c r="A251" s="31"/>
      <c r="B251" s="27" t="s">
        <v>249</v>
      </c>
      <c r="C251" s="21" t="s">
        <v>14</v>
      </c>
      <c r="D251" s="21" t="s">
        <v>15</v>
      </c>
      <c r="E251" s="32" t="s">
        <v>302</v>
      </c>
      <c r="F251" s="21" t="s">
        <v>16</v>
      </c>
      <c r="G251" s="28">
        <v>32363</v>
      </c>
      <c r="H251" s="29" t="s">
        <v>177</v>
      </c>
      <c r="I251" s="30">
        <v>400000</v>
      </c>
      <c r="J251" s="30">
        <v>0</v>
      </c>
      <c r="K251" s="30">
        <v>0</v>
      </c>
      <c r="L251" s="30">
        <v>-400000</v>
      </c>
      <c r="M251" s="30">
        <f>L251+K251+I251</f>
        <v>0</v>
      </c>
      <c r="N251" s="30">
        <v>0</v>
      </c>
      <c r="O251" s="30">
        <v>0</v>
      </c>
      <c r="P251" s="26" t="s">
        <v>13</v>
      </c>
    </row>
    <row r="252" spans="1:16168" ht="46.5" customHeight="1" x14ac:dyDescent="0.25">
      <c r="A252" s="123" t="s">
        <v>469</v>
      </c>
      <c r="B252" s="124" t="s">
        <v>249</v>
      </c>
      <c r="C252" s="141" t="s">
        <v>12</v>
      </c>
      <c r="D252" s="125"/>
      <c r="E252" s="126"/>
      <c r="F252" s="125"/>
      <c r="G252" s="12">
        <v>32363</v>
      </c>
      <c r="H252" s="146" t="s">
        <v>448</v>
      </c>
      <c r="I252" s="147">
        <v>0</v>
      </c>
      <c r="J252" s="147">
        <v>0</v>
      </c>
      <c r="K252" s="147">
        <v>0</v>
      </c>
      <c r="L252" s="147">
        <f>L253+L254</f>
        <v>198000</v>
      </c>
      <c r="M252" s="147">
        <v>198000</v>
      </c>
      <c r="N252" s="147">
        <f>M252*1.25</f>
        <v>247500</v>
      </c>
      <c r="O252" s="147">
        <v>198000</v>
      </c>
      <c r="P252" s="91" t="s">
        <v>13</v>
      </c>
    </row>
    <row r="253" spans="1:16168" ht="19.5" customHeight="1" x14ac:dyDescent="0.25">
      <c r="A253" s="135"/>
      <c r="B253" s="136"/>
      <c r="C253" s="133"/>
      <c r="D253" s="133"/>
      <c r="E253" s="137"/>
      <c r="F253" s="133"/>
      <c r="G253" s="138"/>
      <c r="H253" s="162" t="s">
        <v>449</v>
      </c>
      <c r="I253" s="105"/>
      <c r="J253" s="105">
        <v>0</v>
      </c>
      <c r="K253" s="105"/>
      <c r="L253" s="105">
        <v>104000</v>
      </c>
      <c r="M253" s="105">
        <v>104000</v>
      </c>
      <c r="N253" s="160">
        <f t="shared" ref="N253:N254" si="84">M253*1.25</f>
        <v>130000</v>
      </c>
      <c r="O253" s="105">
        <v>104000</v>
      </c>
      <c r="P253" s="164"/>
    </row>
    <row r="254" spans="1:16168" ht="36" x14ac:dyDescent="0.25">
      <c r="A254" s="135"/>
      <c r="B254" s="136"/>
      <c r="C254" s="133"/>
      <c r="D254" s="133"/>
      <c r="E254" s="137"/>
      <c r="F254" s="133"/>
      <c r="G254" s="138"/>
      <c r="H254" s="162" t="s">
        <v>450</v>
      </c>
      <c r="I254" s="105"/>
      <c r="J254" s="105">
        <v>0</v>
      </c>
      <c r="K254" s="105"/>
      <c r="L254" s="105">
        <v>94000</v>
      </c>
      <c r="M254" s="105">
        <v>94000</v>
      </c>
      <c r="N254" s="160">
        <f t="shared" si="84"/>
        <v>117500</v>
      </c>
      <c r="O254" s="105">
        <v>94000</v>
      </c>
      <c r="P254" s="164"/>
    </row>
    <row r="255" spans="1:16168" ht="60" x14ac:dyDescent="0.25">
      <c r="A255" s="31" t="s">
        <v>335</v>
      </c>
      <c r="B255" s="27" t="s">
        <v>336</v>
      </c>
      <c r="C255" s="21" t="s">
        <v>14</v>
      </c>
      <c r="D255" s="21" t="s">
        <v>15</v>
      </c>
      <c r="E255" s="32" t="s">
        <v>337</v>
      </c>
      <c r="F255" s="21" t="s">
        <v>20</v>
      </c>
      <c r="G255" s="28">
        <v>32363</v>
      </c>
      <c r="H255" s="29" t="s">
        <v>334</v>
      </c>
      <c r="I255" s="30">
        <v>0</v>
      </c>
      <c r="J255" s="30">
        <v>797000</v>
      </c>
      <c r="K255" s="30">
        <v>0</v>
      </c>
      <c r="L255" s="30">
        <v>0</v>
      </c>
      <c r="M255" s="30">
        <f>J255</f>
        <v>797000</v>
      </c>
      <c r="N255" s="30">
        <f>M255*1.25</f>
        <v>996250</v>
      </c>
      <c r="O255" s="30">
        <v>797000</v>
      </c>
      <c r="P255" s="26" t="s">
        <v>13</v>
      </c>
    </row>
    <row r="256" spans="1:16168" ht="24.95" customHeight="1" x14ac:dyDescent="0.25">
      <c r="A256" s="52"/>
      <c r="B256" s="53"/>
      <c r="C256" s="54"/>
      <c r="D256" s="54"/>
      <c r="E256" s="54"/>
      <c r="F256" s="54"/>
      <c r="G256" s="55">
        <v>32369</v>
      </c>
      <c r="H256" s="56" t="s">
        <v>178</v>
      </c>
      <c r="I256" s="49">
        <f>I257</f>
        <v>250000</v>
      </c>
      <c r="J256" s="49"/>
      <c r="K256" s="49">
        <v>0</v>
      </c>
      <c r="L256" s="49">
        <v>0</v>
      </c>
      <c r="M256" s="49">
        <f>M257</f>
        <v>250000</v>
      </c>
      <c r="N256" s="49">
        <f>N257</f>
        <v>312500</v>
      </c>
      <c r="O256" s="49">
        <f>O257</f>
        <v>312500</v>
      </c>
      <c r="P256" s="57"/>
    </row>
    <row r="257" spans="1:16" ht="60" x14ac:dyDescent="0.25">
      <c r="A257" s="31" t="s">
        <v>310</v>
      </c>
      <c r="B257" s="27" t="s">
        <v>250</v>
      </c>
      <c r="C257" s="21" t="s">
        <v>179</v>
      </c>
      <c r="D257" s="21" t="s">
        <v>15</v>
      </c>
      <c r="E257" s="32" t="s">
        <v>301</v>
      </c>
      <c r="F257" s="21" t="s">
        <v>16</v>
      </c>
      <c r="G257" s="28">
        <v>323691</v>
      </c>
      <c r="H257" s="29" t="s">
        <v>215</v>
      </c>
      <c r="I257" s="30">
        <v>250000</v>
      </c>
      <c r="J257" s="30">
        <v>0</v>
      </c>
      <c r="K257" s="30">
        <v>0</v>
      </c>
      <c r="L257" s="30">
        <v>0</v>
      </c>
      <c r="M257" s="30">
        <f>I257+K257</f>
        <v>250000</v>
      </c>
      <c r="N257" s="30">
        <f>I257*1.25</f>
        <v>312500</v>
      </c>
      <c r="O257" s="30">
        <f>N257</f>
        <v>312500</v>
      </c>
      <c r="P257" s="26" t="s">
        <v>13</v>
      </c>
    </row>
    <row r="258" spans="1:16" ht="24.95" customHeight="1" x14ac:dyDescent="0.25">
      <c r="A258" s="52"/>
      <c r="B258" s="53"/>
      <c r="C258" s="54"/>
      <c r="D258" s="54"/>
      <c r="E258" s="54"/>
      <c r="F258" s="54"/>
      <c r="G258" s="55">
        <v>32379</v>
      </c>
      <c r="H258" s="56" t="s">
        <v>180</v>
      </c>
      <c r="I258" s="49">
        <f>I262+I265+I266+I261+I259</f>
        <v>246000</v>
      </c>
      <c r="J258" s="49">
        <f>J259+J260+J261</f>
        <v>210000</v>
      </c>
      <c r="K258" s="49">
        <f>K259+K260+K261+K262+K265+K266</f>
        <v>-50000</v>
      </c>
      <c r="L258" s="49">
        <v>0</v>
      </c>
      <c r="M258" s="49">
        <f>M259+M260+M261+M262+M265+M266</f>
        <v>406000</v>
      </c>
      <c r="N258" s="49">
        <f>N262+N265+N266+N261+N259+N260</f>
        <v>507500</v>
      </c>
      <c r="O258" s="49">
        <f>O259+O260+O261+O262+O265+O266</f>
        <v>432835</v>
      </c>
      <c r="P258" s="81"/>
    </row>
    <row r="259" spans="1:16" ht="30.75" customHeight="1" x14ac:dyDescent="0.25">
      <c r="A259" s="41" t="s">
        <v>344</v>
      </c>
      <c r="B259" s="10" t="s">
        <v>345</v>
      </c>
      <c r="C259" s="11" t="s">
        <v>12</v>
      </c>
      <c r="D259" s="11"/>
      <c r="E259" s="11"/>
      <c r="F259" s="11"/>
      <c r="G259" s="12">
        <v>32379</v>
      </c>
      <c r="H259" s="13" t="s">
        <v>346</v>
      </c>
      <c r="I259" s="14">
        <v>0</v>
      </c>
      <c r="J259" s="14">
        <v>25000</v>
      </c>
      <c r="K259" s="14">
        <v>0</v>
      </c>
      <c r="L259" s="14">
        <v>0</v>
      </c>
      <c r="M259" s="14">
        <f>J259</f>
        <v>25000</v>
      </c>
      <c r="N259" s="14">
        <f>M259*1.25</f>
        <v>31250</v>
      </c>
      <c r="O259" s="14">
        <f>M259*1.1725</f>
        <v>29312.500000000004</v>
      </c>
      <c r="P259" s="15" t="s">
        <v>13</v>
      </c>
    </row>
    <row r="260" spans="1:16" ht="32.25" customHeight="1" x14ac:dyDescent="0.25">
      <c r="A260" s="41" t="s">
        <v>365</v>
      </c>
      <c r="B260" s="10" t="s">
        <v>366</v>
      </c>
      <c r="C260" s="11" t="s">
        <v>12</v>
      </c>
      <c r="D260" s="11"/>
      <c r="E260" s="11"/>
      <c r="F260" s="11"/>
      <c r="G260" s="12"/>
      <c r="H260" s="13" t="s">
        <v>367</v>
      </c>
      <c r="I260" s="14">
        <v>0</v>
      </c>
      <c r="J260" s="14">
        <v>70000</v>
      </c>
      <c r="K260" s="14">
        <v>0</v>
      </c>
      <c r="L260" s="14">
        <v>0</v>
      </c>
      <c r="M260" s="14">
        <v>70000</v>
      </c>
      <c r="N260" s="14">
        <f>M260*1.25</f>
        <v>87500</v>
      </c>
      <c r="O260" s="14">
        <v>82000</v>
      </c>
      <c r="P260" s="15" t="s">
        <v>13</v>
      </c>
    </row>
    <row r="261" spans="1:16" ht="48" x14ac:dyDescent="0.25">
      <c r="A261" s="41" t="s">
        <v>332</v>
      </c>
      <c r="B261" s="10" t="s">
        <v>333</v>
      </c>
      <c r="C261" s="11" t="s">
        <v>12</v>
      </c>
      <c r="D261" s="11"/>
      <c r="E261" s="11"/>
      <c r="F261" s="11"/>
      <c r="G261" s="12">
        <v>323791</v>
      </c>
      <c r="H261" s="13" t="s">
        <v>352</v>
      </c>
      <c r="I261" s="14">
        <v>0</v>
      </c>
      <c r="J261" s="14">
        <v>115000</v>
      </c>
      <c r="K261" s="14">
        <v>0</v>
      </c>
      <c r="L261" s="14">
        <v>0</v>
      </c>
      <c r="M261" s="14">
        <f>J261</f>
        <v>115000</v>
      </c>
      <c r="N261" s="14">
        <f>M261*1.25</f>
        <v>143750</v>
      </c>
      <c r="O261" s="14">
        <v>115000</v>
      </c>
      <c r="P261" s="15" t="s">
        <v>13</v>
      </c>
    </row>
    <row r="262" spans="1:16" ht="24.95" customHeight="1" x14ac:dyDescent="0.25">
      <c r="A262" s="41"/>
      <c r="B262" s="10"/>
      <c r="C262" s="11"/>
      <c r="D262" s="11"/>
      <c r="E262" s="11"/>
      <c r="F262" s="11"/>
      <c r="G262" s="12">
        <v>323795</v>
      </c>
      <c r="H262" s="13" t="s">
        <v>181</v>
      </c>
      <c r="I262" s="14">
        <f>SUM(I263:I264)</f>
        <v>35000</v>
      </c>
      <c r="J262" s="14">
        <v>0</v>
      </c>
      <c r="K262" s="14">
        <v>0</v>
      </c>
      <c r="L262" s="14">
        <v>0</v>
      </c>
      <c r="M262" s="14">
        <f>I262+K262</f>
        <v>35000</v>
      </c>
      <c r="N262" s="14">
        <f>SUM(N263:N264)</f>
        <v>43750</v>
      </c>
      <c r="O262" s="14">
        <f>SUM(O263:O264)</f>
        <v>35000</v>
      </c>
      <c r="P262" s="15"/>
    </row>
    <row r="263" spans="1:16" ht="24.95" customHeight="1" x14ac:dyDescent="0.25">
      <c r="A263" s="31"/>
      <c r="B263" s="27" t="s">
        <v>251</v>
      </c>
      <c r="C263" s="21" t="s">
        <v>12</v>
      </c>
      <c r="D263" s="21"/>
      <c r="E263" s="21"/>
      <c r="F263" s="21"/>
      <c r="G263" s="28"/>
      <c r="H263" s="29" t="s">
        <v>182</v>
      </c>
      <c r="I263" s="30">
        <v>30000</v>
      </c>
      <c r="J263" s="30">
        <v>0</v>
      </c>
      <c r="K263" s="30">
        <v>0</v>
      </c>
      <c r="L263" s="30">
        <v>0</v>
      </c>
      <c r="M263" s="30">
        <f>I263+K263</f>
        <v>30000</v>
      </c>
      <c r="N263" s="30">
        <f>M263*1.25</f>
        <v>37500</v>
      </c>
      <c r="O263" s="30">
        <f>I263</f>
        <v>30000</v>
      </c>
      <c r="P263" s="26"/>
    </row>
    <row r="264" spans="1:16" ht="24.95" customHeight="1" x14ac:dyDescent="0.25">
      <c r="A264" s="31"/>
      <c r="B264" s="27"/>
      <c r="C264" s="21"/>
      <c r="D264" s="21"/>
      <c r="E264" s="21"/>
      <c r="F264" s="21"/>
      <c r="G264" s="28"/>
      <c r="H264" s="29" t="s">
        <v>183</v>
      </c>
      <c r="I264" s="30">
        <v>5000</v>
      </c>
      <c r="J264" s="30">
        <v>0</v>
      </c>
      <c r="K264" s="30">
        <v>0</v>
      </c>
      <c r="L264" s="30">
        <v>0</v>
      </c>
      <c r="M264" s="30">
        <f>I264+K264</f>
        <v>5000</v>
      </c>
      <c r="N264" s="30">
        <f>M264*1.25</f>
        <v>6250</v>
      </c>
      <c r="O264" s="30">
        <f>I264</f>
        <v>5000</v>
      </c>
      <c r="P264" s="26"/>
    </row>
    <row r="265" spans="1:16" ht="39" customHeight="1" x14ac:dyDescent="0.25">
      <c r="A265" s="41" t="s">
        <v>415</v>
      </c>
      <c r="B265" s="10" t="s">
        <v>252</v>
      </c>
      <c r="C265" s="11" t="s">
        <v>12</v>
      </c>
      <c r="D265" s="11"/>
      <c r="E265" s="11"/>
      <c r="F265" s="11"/>
      <c r="G265" s="12">
        <v>323799</v>
      </c>
      <c r="H265" s="13" t="s">
        <v>218</v>
      </c>
      <c r="I265" s="14">
        <v>150000</v>
      </c>
      <c r="J265" s="14">
        <v>0</v>
      </c>
      <c r="K265" s="14">
        <v>-50000</v>
      </c>
      <c r="L265" s="14">
        <v>0</v>
      </c>
      <c r="M265" s="14">
        <f>I265+K265</f>
        <v>100000</v>
      </c>
      <c r="N265" s="14">
        <f>M265*1.25</f>
        <v>125000</v>
      </c>
      <c r="O265" s="14">
        <v>100000</v>
      </c>
      <c r="P265" s="15" t="s">
        <v>13</v>
      </c>
    </row>
    <row r="266" spans="1:16" ht="28.5" customHeight="1" x14ac:dyDescent="0.25">
      <c r="A266" s="41" t="s">
        <v>372</v>
      </c>
      <c r="B266" s="10" t="s">
        <v>253</v>
      </c>
      <c r="C266" s="11" t="s">
        <v>12</v>
      </c>
      <c r="D266" s="11"/>
      <c r="E266" s="11"/>
      <c r="F266" s="11"/>
      <c r="G266" s="12">
        <v>323796</v>
      </c>
      <c r="H266" s="13" t="s">
        <v>279</v>
      </c>
      <c r="I266" s="14">
        <v>61000</v>
      </c>
      <c r="J266" s="14">
        <v>0</v>
      </c>
      <c r="K266" s="14">
        <v>0</v>
      </c>
      <c r="L266" s="14">
        <v>0</v>
      </c>
      <c r="M266" s="14">
        <f>I266+K266</f>
        <v>61000</v>
      </c>
      <c r="N266" s="14">
        <f>M266*1.25</f>
        <v>76250</v>
      </c>
      <c r="O266" s="14">
        <f>I266*1.1725</f>
        <v>71522.5</v>
      </c>
      <c r="P266" s="15" t="s">
        <v>13</v>
      </c>
    </row>
    <row r="267" spans="1:16" ht="39.75" customHeight="1" x14ac:dyDescent="0.25">
      <c r="A267" s="52"/>
      <c r="B267" s="53" t="s">
        <v>254</v>
      </c>
      <c r="C267" s="54" t="s">
        <v>14</v>
      </c>
      <c r="D267" s="54" t="s">
        <v>208</v>
      </c>
      <c r="E267" s="94"/>
      <c r="F267" s="54" t="s">
        <v>271</v>
      </c>
      <c r="G267" s="55">
        <v>32382</v>
      </c>
      <c r="H267" s="56" t="s">
        <v>184</v>
      </c>
      <c r="I267" s="49">
        <f>SUM(I268:I285)</f>
        <v>2004000</v>
      </c>
      <c r="J267" s="49">
        <f>J283+J285</f>
        <v>-60000</v>
      </c>
      <c r="K267" s="49">
        <f>SUM(K268:K285)</f>
        <v>0</v>
      </c>
      <c r="L267" s="49">
        <v>0</v>
      </c>
      <c r="M267" s="49">
        <f>SUM(M268:M285)</f>
        <v>1944000</v>
      </c>
      <c r="N267" s="49">
        <f>SUM(N268:N285)</f>
        <v>2430000</v>
      </c>
      <c r="O267" s="49">
        <f>SUM(O268:O285)</f>
        <v>1179332.5</v>
      </c>
      <c r="P267" s="81" t="s">
        <v>13</v>
      </c>
    </row>
    <row r="268" spans="1:16" ht="24.95" customHeight="1" x14ac:dyDescent="0.25">
      <c r="A268" s="43"/>
      <c r="B268" s="36"/>
      <c r="C268" s="37"/>
      <c r="D268" s="37"/>
      <c r="E268" s="37"/>
      <c r="F268" s="37"/>
      <c r="G268" s="38">
        <v>32382</v>
      </c>
      <c r="H268" s="29" t="s">
        <v>185</v>
      </c>
      <c r="I268" s="25">
        <v>264000</v>
      </c>
      <c r="J268" s="25">
        <v>0</v>
      </c>
      <c r="K268" s="25">
        <v>0</v>
      </c>
      <c r="L268" s="25">
        <v>0</v>
      </c>
      <c r="M268" s="25">
        <f t="shared" ref="M268:M282" si="85">I268+K268</f>
        <v>264000</v>
      </c>
      <c r="N268" s="30">
        <f>M268*1.25</f>
        <v>330000</v>
      </c>
      <c r="O268" s="30">
        <f>I268/2</f>
        <v>132000</v>
      </c>
      <c r="P268" s="40"/>
    </row>
    <row r="269" spans="1:16" ht="24.95" customHeight="1" x14ac:dyDescent="0.25">
      <c r="A269" s="43"/>
      <c r="B269" s="36"/>
      <c r="C269" s="37"/>
      <c r="D269" s="37"/>
      <c r="E269" s="37"/>
      <c r="F269" s="37"/>
      <c r="G269" s="38">
        <v>32382</v>
      </c>
      <c r="H269" s="29" t="s">
        <v>186</v>
      </c>
      <c r="I269" s="25">
        <v>300000</v>
      </c>
      <c r="J269" s="25">
        <v>0</v>
      </c>
      <c r="K269" s="25">
        <v>0</v>
      </c>
      <c r="L269" s="25">
        <v>0</v>
      </c>
      <c r="M269" s="25">
        <f t="shared" si="85"/>
        <v>300000</v>
      </c>
      <c r="N269" s="30">
        <f>M269*1.25</f>
        <v>375000</v>
      </c>
      <c r="O269" s="30">
        <f>N269/2</f>
        <v>187500</v>
      </c>
      <c r="P269" s="40"/>
    </row>
    <row r="270" spans="1:16" ht="24.95" customHeight="1" x14ac:dyDescent="0.25">
      <c r="A270" s="43"/>
      <c r="B270" s="36"/>
      <c r="C270" s="37"/>
      <c r="D270" s="37"/>
      <c r="E270" s="37"/>
      <c r="F270" s="37"/>
      <c r="G270" s="38">
        <v>32382</v>
      </c>
      <c r="H270" s="29" t="s">
        <v>187</v>
      </c>
      <c r="I270" s="25">
        <v>60000</v>
      </c>
      <c r="J270" s="25">
        <v>0</v>
      </c>
      <c r="K270" s="25">
        <v>0</v>
      </c>
      <c r="L270" s="25">
        <v>0</v>
      </c>
      <c r="M270" s="25">
        <f t="shared" si="85"/>
        <v>60000</v>
      </c>
      <c r="N270" s="30">
        <f>M270*1.25</f>
        <v>75000</v>
      </c>
      <c r="O270" s="30">
        <f>N270/2</f>
        <v>37500</v>
      </c>
      <c r="P270" s="40"/>
    </row>
    <row r="271" spans="1:16" ht="24.95" customHeight="1" x14ac:dyDescent="0.25">
      <c r="A271" s="43"/>
      <c r="B271" s="36"/>
      <c r="C271" s="37"/>
      <c r="D271" s="37"/>
      <c r="E271" s="37"/>
      <c r="F271" s="37"/>
      <c r="G271" s="38">
        <v>32382</v>
      </c>
      <c r="H271" s="29" t="s">
        <v>188</v>
      </c>
      <c r="I271" s="25">
        <v>180000</v>
      </c>
      <c r="J271" s="25">
        <v>0</v>
      </c>
      <c r="K271" s="25">
        <v>0</v>
      </c>
      <c r="L271" s="25">
        <v>0</v>
      </c>
      <c r="M271" s="25">
        <f t="shared" si="85"/>
        <v>180000</v>
      </c>
      <c r="N271" s="30">
        <f>M271*1.25</f>
        <v>225000</v>
      </c>
      <c r="O271" s="30">
        <f>N271/2</f>
        <v>112500</v>
      </c>
      <c r="P271" s="40"/>
    </row>
    <row r="272" spans="1:16" ht="24.95" customHeight="1" x14ac:dyDescent="0.25">
      <c r="A272" s="43"/>
      <c r="B272" s="36"/>
      <c r="C272" s="37"/>
      <c r="D272" s="37"/>
      <c r="E272" s="37"/>
      <c r="F272" s="37"/>
      <c r="G272" s="38">
        <v>32382</v>
      </c>
      <c r="H272" s="29" t="s">
        <v>313</v>
      </c>
      <c r="I272" s="25">
        <v>144000</v>
      </c>
      <c r="J272" s="25">
        <v>0</v>
      </c>
      <c r="K272" s="25">
        <v>0</v>
      </c>
      <c r="L272" s="25">
        <v>0</v>
      </c>
      <c r="M272" s="25">
        <f t="shared" si="85"/>
        <v>144000</v>
      </c>
      <c r="N272" s="30">
        <f>M272*1.25</f>
        <v>180000</v>
      </c>
      <c r="O272" s="30">
        <f>I272*1.1725/2</f>
        <v>84420</v>
      </c>
      <c r="P272" s="40"/>
    </row>
    <row r="273" spans="1:16" ht="24.95" customHeight="1" x14ac:dyDescent="0.25">
      <c r="A273" s="43"/>
      <c r="B273" s="36"/>
      <c r="C273" s="37"/>
      <c r="D273" s="37"/>
      <c r="E273" s="37"/>
      <c r="F273" s="37"/>
      <c r="G273" s="38">
        <v>32382</v>
      </c>
      <c r="H273" s="29" t="s">
        <v>189</v>
      </c>
      <c r="I273" s="25">
        <v>100000</v>
      </c>
      <c r="J273" s="25">
        <v>0</v>
      </c>
      <c r="K273" s="25">
        <v>0</v>
      </c>
      <c r="L273" s="25">
        <v>0</v>
      </c>
      <c r="M273" s="25">
        <f t="shared" si="85"/>
        <v>100000</v>
      </c>
      <c r="N273" s="30">
        <f t="shared" ref="N273:N275" si="86">M273*1.25</f>
        <v>125000</v>
      </c>
      <c r="O273" s="30">
        <f>N273/2</f>
        <v>62500</v>
      </c>
      <c r="P273" s="40"/>
    </row>
    <row r="274" spans="1:16" ht="24.95" customHeight="1" x14ac:dyDescent="0.25">
      <c r="A274" s="43"/>
      <c r="B274" s="36"/>
      <c r="C274" s="37"/>
      <c r="D274" s="37"/>
      <c r="E274" s="37"/>
      <c r="F274" s="37"/>
      <c r="G274" s="38">
        <v>32382</v>
      </c>
      <c r="H274" s="29" t="s">
        <v>190</v>
      </c>
      <c r="I274" s="25">
        <v>80000</v>
      </c>
      <c r="J274" s="25">
        <v>0</v>
      </c>
      <c r="K274" s="25">
        <v>0</v>
      </c>
      <c r="L274" s="25">
        <v>0</v>
      </c>
      <c r="M274" s="25">
        <f t="shared" si="85"/>
        <v>80000</v>
      </c>
      <c r="N274" s="30">
        <f t="shared" si="86"/>
        <v>100000</v>
      </c>
      <c r="O274" s="30">
        <f>I274*1.1725/2</f>
        <v>46900.000000000007</v>
      </c>
      <c r="P274" s="40"/>
    </row>
    <row r="275" spans="1:16" ht="24.95" customHeight="1" x14ac:dyDescent="0.25">
      <c r="A275" s="43"/>
      <c r="B275" s="36"/>
      <c r="C275" s="37"/>
      <c r="D275" s="37"/>
      <c r="E275" s="37"/>
      <c r="F275" s="37"/>
      <c r="G275" s="38">
        <v>32382</v>
      </c>
      <c r="H275" s="29" t="s">
        <v>191</v>
      </c>
      <c r="I275" s="25">
        <v>100000</v>
      </c>
      <c r="J275" s="25">
        <v>0</v>
      </c>
      <c r="K275" s="25">
        <v>0</v>
      </c>
      <c r="L275" s="25">
        <v>0</v>
      </c>
      <c r="M275" s="25">
        <f t="shared" si="85"/>
        <v>100000</v>
      </c>
      <c r="N275" s="30">
        <f t="shared" si="86"/>
        <v>125000</v>
      </c>
      <c r="O275" s="30">
        <f>I275*1.1725/2</f>
        <v>58625.000000000007</v>
      </c>
      <c r="P275" s="40"/>
    </row>
    <row r="276" spans="1:16" ht="24.95" customHeight="1" x14ac:dyDescent="0.25">
      <c r="A276" s="43"/>
      <c r="B276" s="36"/>
      <c r="C276" s="37"/>
      <c r="D276" s="37"/>
      <c r="E276" s="37"/>
      <c r="F276" s="37"/>
      <c r="G276" s="38">
        <v>32382</v>
      </c>
      <c r="H276" s="29" t="s">
        <v>192</v>
      </c>
      <c r="I276" s="25">
        <v>250000</v>
      </c>
      <c r="J276" s="25">
        <v>0</v>
      </c>
      <c r="K276" s="25">
        <v>0</v>
      </c>
      <c r="L276" s="25">
        <v>0</v>
      </c>
      <c r="M276" s="25">
        <f t="shared" si="85"/>
        <v>250000</v>
      </c>
      <c r="N276" s="30">
        <f t="shared" ref="N276:N282" si="87">M276*1.25</f>
        <v>312500</v>
      </c>
      <c r="O276" s="30">
        <f>N276/2</f>
        <v>156250</v>
      </c>
      <c r="P276" s="40"/>
    </row>
    <row r="277" spans="1:16" ht="24.95" customHeight="1" x14ac:dyDescent="0.25">
      <c r="A277" s="43"/>
      <c r="B277" s="36"/>
      <c r="C277" s="37"/>
      <c r="D277" s="37"/>
      <c r="E277" s="37"/>
      <c r="F277" s="37"/>
      <c r="G277" s="38">
        <v>32382</v>
      </c>
      <c r="H277" s="29" t="s">
        <v>193</v>
      </c>
      <c r="I277" s="25">
        <v>120000</v>
      </c>
      <c r="J277" s="25">
        <v>0</v>
      </c>
      <c r="K277" s="25">
        <v>0</v>
      </c>
      <c r="L277" s="25">
        <v>0</v>
      </c>
      <c r="M277" s="25">
        <f t="shared" si="85"/>
        <v>120000</v>
      </c>
      <c r="N277" s="30">
        <f t="shared" si="87"/>
        <v>150000</v>
      </c>
      <c r="O277" s="30">
        <f>I277*1.1725/2</f>
        <v>70350</v>
      </c>
      <c r="P277" s="40"/>
    </row>
    <row r="278" spans="1:16" ht="24.95" customHeight="1" x14ac:dyDescent="0.25">
      <c r="A278" s="43"/>
      <c r="B278" s="36"/>
      <c r="C278" s="37"/>
      <c r="D278" s="37"/>
      <c r="E278" s="37"/>
      <c r="F278" s="37"/>
      <c r="G278" s="38">
        <v>32382</v>
      </c>
      <c r="H278" s="29" t="s">
        <v>194</v>
      </c>
      <c r="I278" s="25">
        <v>36000</v>
      </c>
      <c r="J278" s="25">
        <v>0</v>
      </c>
      <c r="K278" s="25">
        <v>0</v>
      </c>
      <c r="L278" s="25">
        <v>0</v>
      </c>
      <c r="M278" s="25">
        <f t="shared" si="85"/>
        <v>36000</v>
      </c>
      <c r="N278" s="30">
        <f t="shared" si="87"/>
        <v>45000</v>
      </c>
      <c r="O278" s="30">
        <f>N278/2</f>
        <v>22500</v>
      </c>
      <c r="P278" s="40"/>
    </row>
    <row r="279" spans="1:16" ht="24.95" customHeight="1" x14ac:dyDescent="0.25">
      <c r="A279" s="43"/>
      <c r="B279" s="36"/>
      <c r="C279" s="37"/>
      <c r="D279" s="37"/>
      <c r="E279" s="37"/>
      <c r="F279" s="37"/>
      <c r="G279" s="38">
        <v>32382</v>
      </c>
      <c r="H279" s="29" t="s">
        <v>195</v>
      </c>
      <c r="I279" s="25">
        <v>36000</v>
      </c>
      <c r="J279" s="25">
        <v>0</v>
      </c>
      <c r="K279" s="25">
        <v>0</v>
      </c>
      <c r="L279" s="25">
        <v>0</v>
      </c>
      <c r="M279" s="25">
        <f t="shared" si="85"/>
        <v>36000</v>
      </c>
      <c r="N279" s="30">
        <f t="shared" si="87"/>
        <v>45000</v>
      </c>
      <c r="O279" s="30">
        <f>I279*1.1725/2</f>
        <v>21105</v>
      </c>
      <c r="P279" s="40"/>
    </row>
    <row r="280" spans="1:16" ht="24.95" customHeight="1" x14ac:dyDescent="0.25">
      <c r="A280" s="43"/>
      <c r="B280" s="36"/>
      <c r="C280" s="37"/>
      <c r="D280" s="37"/>
      <c r="E280" s="37"/>
      <c r="F280" s="37"/>
      <c r="G280" s="38">
        <v>32382</v>
      </c>
      <c r="H280" s="29" t="s">
        <v>196</v>
      </c>
      <c r="I280" s="25">
        <v>36000</v>
      </c>
      <c r="J280" s="25">
        <v>0</v>
      </c>
      <c r="K280" s="25">
        <v>0</v>
      </c>
      <c r="L280" s="25">
        <v>0</v>
      </c>
      <c r="M280" s="25">
        <f t="shared" si="85"/>
        <v>36000</v>
      </c>
      <c r="N280" s="30">
        <f t="shared" si="87"/>
        <v>45000</v>
      </c>
      <c r="O280" s="30">
        <f>I280*1.1725/2</f>
        <v>21105</v>
      </c>
      <c r="P280" s="40"/>
    </row>
    <row r="281" spans="1:16" ht="24.95" customHeight="1" x14ac:dyDescent="0.25">
      <c r="A281" s="43"/>
      <c r="B281" s="36"/>
      <c r="C281" s="37"/>
      <c r="D281" s="37"/>
      <c r="E281" s="37"/>
      <c r="F281" s="37"/>
      <c r="G281" s="38">
        <v>32382</v>
      </c>
      <c r="H281" s="29" t="s">
        <v>197</v>
      </c>
      <c r="I281" s="25">
        <v>80000</v>
      </c>
      <c r="J281" s="25">
        <v>0</v>
      </c>
      <c r="K281" s="25">
        <v>0</v>
      </c>
      <c r="L281" s="25">
        <v>0</v>
      </c>
      <c r="M281" s="25">
        <f t="shared" si="85"/>
        <v>80000</v>
      </c>
      <c r="N281" s="30">
        <f>M281*1.25</f>
        <v>100000</v>
      </c>
      <c r="O281" s="30">
        <f>I281*1.1725/2</f>
        <v>46900.000000000007</v>
      </c>
      <c r="P281" s="40"/>
    </row>
    <row r="282" spans="1:16" ht="24.95" customHeight="1" x14ac:dyDescent="0.25">
      <c r="A282" s="43"/>
      <c r="B282" s="36"/>
      <c r="C282" s="37"/>
      <c r="D282" s="37"/>
      <c r="E282" s="37"/>
      <c r="F282" s="37"/>
      <c r="G282" s="38">
        <v>32382</v>
      </c>
      <c r="H282" s="29" t="s">
        <v>213</v>
      </c>
      <c r="I282" s="25">
        <v>70000</v>
      </c>
      <c r="J282" s="25">
        <v>0</v>
      </c>
      <c r="K282" s="25">
        <v>0</v>
      </c>
      <c r="L282" s="25">
        <v>0</v>
      </c>
      <c r="M282" s="25">
        <f t="shared" si="85"/>
        <v>70000</v>
      </c>
      <c r="N282" s="30">
        <f t="shared" si="87"/>
        <v>87500</v>
      </c>
      <c r="O282" s="30">
        <f>I282*1.1725/2</f>
        <v>41037.5</v>
      </c>
      <c r="P282" s="40"/>
    </row>
    <row r="283" spans="1:16" ht="24.95" customHeight="1" x14ac:dyDescent="0.25">
      <c r="A283" s="43"/>
      <c r="B283" s="36"/>
      <c r="C283" s="37"/>
      <c r="D283" s="37"/>
      <c r="E283" s="37"/>
      <c r="F283" s="37"/>
      <c r="G283" s="38">
        <v>32382</v>
      </c>
      <c r="H283" s="29" t="s">
        <v>315</v>
      </c>
      <c r="I283" s="25">
        <v>100000</v>
      </c>
      <c r="J283" s="25">
        <v>-100000</v>
      </c>
      <c r="K283" s="25">
        <v>0</v>
      </c>
      <c r="L283" s="25">
        <v>0</v>
      </c>
      <c r="M283" s="25">
        <v>0</v>
      </c>
      <c r="N283" s="30">
        <f>M283*1.25</f>
        <v>0</v>
      </c>
      <c r="O283" s="30">
        <f>N283/2</f>
        <v>0</v>
      </c>
      <c r="P283" s="40"/>
    </row>
    <row r="284" spans="1:16" ht="24.95" customHeight="1" x14ac:dyDescent="0.25">
      <c r="A284" s="43"/>
      <c r="B284" s="36"/>
      <c r="C284" s="37"/>
      <c r="D284" s="37"/>
      <c r="E284" s="37"/>
      <c r="F284" s="37"/>
      <c r="G284" s="38">
        <v>32382</v>
      </c>
      <c r="H284" s="29" t="s">
        <v>314</v>
      </c>
      <c r="I284" s="25">
        <v>48000</v>
      </c>
      <c r="J284" s="25">
        <v>0</v>
      </c>
      <c r="K284" s="25">
        <v>0</v>
      </c>
      <c r="L284" s="25">
        <v>0</v>
      </c>
      <c r="M284" s="25">
        <f>I284+K284</f>
        <v>48000</v>
      </c>
      <c r="N284" s="30">
        <f>M284*1.25</f>
        <v>60000</v>
      </c>
      <c r="O284" s="30">
        <f>M284*1.1725/2</f>
        <v>28140.000000000004</v>
      </c>
      <c r="P284" s="40"/>
    </row>
    <row r="285" spans="1:16" ht="38.25" customHeight="1" x14ac:dyDescent="0.25">
      <c r="A285" s="43" t="s">
        <v>350</v>
      </c>
      <c r="B285" s="36" t="s">
        <v>351</v>
      </c>
      <c r="C285" s="37" t="s">
        <v>12</v>
      </c>
      <c r="D285" s="37"/>
      <c r="E285" s="37"/>
      <c r="F285" s="37"/>
      <c r="G285" s="38">
        <v>32382</v>
      </c>
      <c r="H285" s="29" t="s">
        <v>349</v>
      </c>
      <c r="I285" s="25">
        <v>0</v>
      </c>
      <c r="J285" s="25">
        <v>40000</v>
      </c>
      <c r="K285" s="25">
        <v>0</v>
      </c>
      <c r="L285" s="25">
        <v>0</v>
      </c>
      <c r="M285" s="25">
        <v>40000</v>
      </c>
      <c r="N285" s="30">
        <f>M285*1.25</f>
        <v>50000</v>
      </c>
      <c r="O285" s="30">
        <v>50000</v>
      </c>
      <c r="P285" s="40" t="s">
        <v>13</v>
      </c>
    </row>
    <row r="286" spans="1:16" ht="33" customHeight="1" x14ac:dyDescent="0.25">
      <c r="A286" s="52"/>
      <c r="B286" s="53" t="s">
        <v>255</v>
      </c>
      <c r="C286" s="54" t="s">
        <v>14</v>
      </c>
      <c r="D286" s="54" t="s">
        <v>208</v>
      </c>
      <c r="E286" s="94" t="s">
        <v>317</v>
      </c>
      <c r="F286" s="54" t="s">
        <v>20</v>
      </c>
      <c r="G286" s="55">
        <v>32389</v>
      </c>
      <c r="H286" s="56" t="s">
        <v>198</v>
      </c>
      <c r="I286" s="49">
        <v>700000</v>
      </c>
      <c r="J286" s="49">
        <v>0</v>
      </c>
      <c r="K286" s="49">
        <v>0</v>
      </c>
      <c r="L286" s="49">
        <v>0</v>
      </c>
      <c r="M286" s="49">
        <f>I286+K286</f>
        <v>700000</v>
      </c>
      <c r="N286" s="49">
        <f>I286*1.25</f>
        <v>875000</v>
      </c>
      <c r="O286" s="49">
        <f>M286*1.1725/2</f>
        <v>410375.00000000006</v>
      </c>
      <c r="P286" s="81"/>
    </row>
    <row r="287" spans="1:16" ht="33" customHeight="1" x14ac:dyDescent="0.25">
      <c r="A287" s="52" t="s">
        <v>405</v>
      </c>
      <c r="B287" s="53" t="s">
        <v>406</v>
      </c>
      <c r="C287" s="54" t="s">
        <v>12</v>
      </c>
      <c r="D287" s="54"/>
      <c r="E287" s="94"/>
      <c r="F287" s="54"/>
      <c r="G287" s="55">
        <v>32389</v>
      </c>
      <c r="H287" s="165" t="s">
        <v>451</v>
      </c>
      <c r="I287" s="157">
        <v>0</v>
      </c>
      <c r="J287" s="157">
        <v>0</v>
      </c>
      <c r="K287" s="157">
        <v>170000</v>
      </c>
      <c r="L287" s="157">
        <v>0</v>
      </c>
      <c r="M287" s="157">
        <v>170000</v>
      </c>
      <c r="N287" s="157">
        <f t="shared" ref="N287:N293" si="88">M287*1.25</f>
        <v>212500</v>
      </c>
      <c r="O287" s="157">
        <v>199325</v>
      </c>
      <c r="P287" s="81" t="s">
        <v>13</v>
      </c>
    </row>
    <row r="288" spans="1:16" ht="33" customHeight="1" x14ac:dyDescent="0.25">
      <c r="A288" s="52"/>
      <c r="B288" s="53"/>
      <c r="C288" s="54"/>
      <c r="D288" s="54"/>
      <c r="E288" s="94"/>
      <c r="F288" s="54"/>
      <c r="G288" s="55">
        <v>32391</v>
      </c>
      <c r="H288" s="165" t="s">
        <v>470</v>
      </c>
      <c r="I288" s="157">
        <v>195000</v>
      </c>
      <c r="J288" s="157">
        <v>550000</v>
      </c>
      <c r="K288" s="157">
        <v>0</v>
      </c>
      <c r="L288" s="157">
        <v>195000</v>
      </c>
      <c r="M288" s="157">
        <f>M289+M292+M293</f>
        <v>940000</v>
      </c>
      <c r="N288" s="157">
        <f>N289+N292+N293</f>
        <v>1175000</v>
      </c>
      <c r="O288" s="157">
        <v>1102000</v>
      </c>
      <c r="P288" s="148"/>
    </row>
    <row r="289" spans="1:16" ht="34.5" customHeight="1" x14ac:dyDescent="0.25">
      <c r="A289" s="142" t="s">
        <v>357</v>
      </c>
      <c r="B289" s="143" t="s">
        <v>256</v>
      </c>
      <c r="C289" s="104" t="s">
        <v>12</v>
      </c>
      <c r="D289" s="104"/>
      <c r="E289" s="144"/>
      <c r="F289" s="104"/>
      <c r="G289" s="145">
        <v>32391</v>
      </c>
      <c r="H289" s="146" t="s">
        <v>471</v>
      </c>
      <c r="I289" s="147">
        <f>SUM(I290:I291)</f>
        <v>195000</v>
      </c>
      <c r="J289" s="147"/>
      <c r="K289" s="147">
        <v>0</v>
      </c>
      <c r="L289" s="147"/>
      <c r="M289" s="147">
        <v>195000</v>
      </c>
      <c r="N289" s="147">
        <f t="shared" si="88"/>
        <v>243750</v>
      </c>
      <c r="O289" s="147">
        <f>O290+O291</f>
        <v>228637.50000000003</v>
      </c>
      <c r="P289" s="15" t="s">
        <v>13</v>
      </c>
    </row>
    <row r="290" spans="1:16" ht="24.95" customHeight="1" x14ac:dyDescent="0.25">
      <c r="A290" s="43"/>
      <c r="B290" s="36"/>
      <c r="C290" s="37"/>
      <c r="D290" s="37"/>
      <c r="E290" s="37"/>
      <c r="F290" s="37"/>
      <c r="G290" s="38">
        <v>323910</v>
      </c>
      <c r="H290" s="29" t="s">
        <v>199</v>
      </c>
      <c r="I290" s="30">
        <v>85000</v>
      </c>
      <c r="J290" s="30">
        <v>0</v>
      </c>
      <c r="K290" s="30">
        <v>0</v>
      </c>
      <c r="L290" s="30">
        <v>0</v>
      </c>
      <c r="M290" s="30">
        <v>85000</v>
      </c>
      <c r="N290" s="30">
        <f t="shared" si="88"/>
        <v>106250</v>
      </c>
      <c r="O290" s="30">
        <f>M290*1.1725</f>
        <v>99662.500000000015</v>
      </c>
      <c r="P290" s="40"/>
    </row>
    <row r="291" spans="1:16" ht="24.95" customHeight="1" x14ac:dyDescent="0.25">
      <c r="A291" s="43"/>
      <c r="B291" s="36"/>
      <c r="C291" s="37"/>
      <c r="D291" s="37"/>
      <c r="E291" s="37"/>
      <c r="F291" s="37"/>
      <c r="G291" s="38">
        <v>323911</v>
      </c>
      <c r="H291" s="29" t="s">
        <v>266</v>
      </c>
      <c r="I291" s="30">
        <v>110000</v>
      </c>
      <c r="J291" s="30">
        <v>0</v>
      </c>
      <c r="K291" s="30">
        <v>0</v>
      </c>
      <c r="L291" s="30">
        <v>0</v>
      </c>
      <c r="M291" s="30">
        <v>110000</v>
      </c>
      <c r="N291" s="30">
        <f t="shared" si="88"/>
        <v>137500</v>
      </c>
      <c r="O291" s="30">
        <f>M291*1.1725</f>
        <v>128975.00000000001</v>
      </c>
      <c r="P291" s="40"/>
    </row>
    <row r="292" spans="1:16" ht="58.5" customHeight="1" x14ac:dyDescent="0.25">
      <c r="A292" s="41" t="s">
        <v>392</v>
      </c>
      <c r="B292" s="10" t="s">
        <v>393</v>
      </c>
      <c r="C292" s="11" t="s">
        <v>14</v>
      </c>
      <c r="D292" s="11" t="s">
        <v>15</v>
      </c>
      <c r="E292" s="35" t="s">
        <v>303</v>
      </c>
      <c r="F292" s="11" t="s">
        <v>16</v>
      </c>
      <c r="G292" s="12">
        <v>32391</v>
      </c>
      <c r="H292" s="13" t="s">
        <v>394</v>
      </c>
      <c r="I292" s="14">
        <v>0</v>
      </c>
      <c r="J292" s="14">
        <v>550000</v>
      </c>
      <c r="K292" s="14">
        <v>0</v>
      </c>
      <c r="L292" s="14">
        <v>0</v>
      </c>
      <c r="M292" s="14">
        <v>550000</v>
      </c>
      <c r="N292" s="14">
        <f t="shared" si="88"/>
        <v>687500</v>
      </c>
      <c r="O292" s="14">
        <v>687500</v>
      </c>
      <c r="P292" s="15" t="s">
        <v>13</v>
      </c>
    </row>
    <row r="293" spans="1:16" ht="52.5" customHeight="1" x14ac:dyDescent="0.25">
      <c r="A293" s="123" t="s">
        <v>453</v>
      </c>
      <c r="B293" s="124" t="s">
        <v>454</v>
      </c>
      <c r="C293" s="11" t="s">
        <v>12</v>
      </c>
      <c r="D293" s="125"/>
      <c r="E293" s="126"/>
      <c r="F293" s="125"/>
      <c r="G293" s="12">
        <v>32391</v>
      </c>
      <c r="H293" s="146" t="s">
        <v>452</v>
      </c>
      <c r="I293" s="147">
        <v>0</v>
      </c>
      <c r="J293" s="147">
        <v>0</v>
      </c>
      <c r="K293" s="147">
        <v>0</v>
      </c>
      <c r="L293" s="147">
        <v>195000</v>
      </c>
      <c r="M293" s="147">
        <v>195000</v>
      </c>
      <c r="N293" s="147">
        <f t="shared" si="88"/>
        <v>243750</v>
      </c>
      <c r="O293" s="147">
        <v>228637</v>
      </c>
      <c r="P293" s="15" t="s">
        <v>13</v>
      </c>
    </row>
    <row r="294" spans="1:16" ht="24.95" customHeight="1" x14ac:dyDescent="0.25">
      <c r="A294" s="41"/>
      <c r="B294" s="10"/>
      <c r="C294" s="11"/>
      <c r="D294" s="11"/>
      <c r="E294" s="11"/>
      <c r="F294" s="11"/>
      <c r="G294" s="12">
        <v>32395</v>
      </c>
      <c r="H294" s="13" t="s">
        <v>200</v>
      </c>
      <c r="I294" s="14">
        <f>SUM(I295:I296)</f>
        <v>2075000</v>
      </c>
      <c r="J294" s="14">
        <v>0</v>
      </c>
      <c r="K294" s="14">
        <v>0</v>
      </c>
      <c r="L294" s="14">
        <v>0</v>
      </c>
      <c r="M294" s="14">
        <f>SUM(M295:M296)</f>
        <v>2075000</v>
      </c>
      <c r="N294" s="14">
        <f t="shared" ref="N294:O294" si="89">SUM(N295:N296)</f>
        <v>2593750</v>
      </c>
      <c r="O294" s="14">
        <f t="shared" si="89"/>
        <v>1260437.5</v>
      </c>
      <c r="P294" s="15"/>
    </row>
    <row r="295" spans="1:16" ht="31.5" customHeight="1" x14ac:dyDescent="0.25">
      <c r="A295" s="31"/>
      <c r="B295" s="27" t="s">
        <v>257</v>
      </c>
      <c r="C295" s="21" t="s">
        <v>14</v>
      </c>
      <c r="D295" s="21" t="s">
        <v>208</v>
      </c>
      <c r="E295" s="21"/>
      <c r="F295" s="21" t="s">
        <v>20</v>
      </c>
      <c r="G295" s="28"/>
      <c r="H295" s="29" t="s">
        <v>293</v>
      </c>
      <c r="I295" s="30">
        <v>2000000</v>
      </c>
      <c r="J295" s="30">
        <v>0</v>
      </c>
      <c r="K295" s="30">
        <v>0</v>
      </c>
      <c r="L295" s="30">
        <v>0</v>
      </c>
      <c r="M295" s="30">
        <v>2000000</v>
      </c>
      <c r="N295" s="30">
        <f>M295*1.25</f>
        <v>2500000</v>
      </c>
      <c r="O295" s="30">
        <f>M295*1.1725/2</f>
        <v>1172500</v>
      </c>
      <c r="P295" s="26" t="s">
        <v>13</v>
      </c>
    </row>
    <row r="296" spans="1:16" ht="27" customHeight="1" x14ac:dyDescent="0.25">
      <c r="A296" s="31" t="s">
        <v>386</v>
      </c>
      <c r="B296" s="27" t="s">
        <v>258</v>
      </c>
      <c r="C296" s="21" t="s">
        <v>12</v>
      </c>
      <c r="D296" s="21"/>
      <c r="E296" s="21"/>
      <c r="F296" s="21"/>
      <c r="G296" s="28"/>
      <c r="H296" s="29" t="s">
        <v>316</v>
      </c>
      <c r="I296" s="30">
        <v>75000</v>
      </c>
      <c r="J296" s="30">
        <v>0</v>
      </c>
      <c r="K296" s="30">
        <v>0</v>
      </c>
      <c r="L296" s="30">
        <v>0</v>
      </c>
      <c r="M296" s="30">
        <v>75000</v>
      </c>
      <c r="N296" s="30">
        <f>M296*1.25</f>
        <v>93750</v>
      </c>
      <c r="O296" s="30">
        <f>M296*1.1725</f>
        <v>87937.500000000015</v>
      </c>
      <c r="P296" s="26" t="s">
        <v>13</v>
      </c>
    </row>
    <row r="297" spans="1:16" ht="72" x14ac:dyDescent="0.25">
      <c r="A297" s="41"/>
      <c r="B297" s="10" t="s">
        <v>259</v>
      </c>
      <c r="C297" s="11" t="s">
        <v>179</v>
      </c>
      <c r="D297" s="11" t="s">
        <v>15</v>
      </c>
      <c r="E297" s="11" t="s">
        <v>306</v>
      </c>
      <c r="F297" s="11" t="s">
        <v>16</v>
      </c>
      <c r="G297" s="12">
        <v>32396</v>
      </c>
      <c r="H297" s="13" t="s">
        <v>201</v>
      </c>
      <c r="I297" s="14">
        <v>350000</v>
      </c>
      <c r="J297" s="14">
        <v>60000</v>
      </c>
      <c r="K297" s="14">
        <v>0</v>
      </c>
      <c r="L297" s="14">
        <v>0</v>
      </c>
      <c r="M297" s="14">
        <f>I297+J297</f>
        <v>410000</v>
      </c>
      <c r="N297" s="14">
        <f>M297*1.25</f>
        <v>512500</v>
      </c>
      <c r="O297" s="14">
        <f>M297*1.1725</f>
        <v>480725.00000000006</v>
      </c>
      <c r="P297" s="15" t="s">
        <v>13</v>
      </c>
    </row>
    <row r="298" spans="1:16" ht="24.95" customHeight="1" x14ac:dyDescent="0.25">
      <c r="A298" s="41"/>
      <c r="B298" s="10"/>
      <c r="C298" s="11"/>
      <c r="D298" s="11"/>
      <c r="E298" s="11"/>
      <c r="F298" s="11"/>
      <c r="G298" s="12">
        <v>32399</v>
      </c>
      <c r="H298" s="13" t="s">
        <v>202</v>
      </c>
      <c r="I298" s="14">
        <f>SUM(I299:I301)</f>
        <v>80000</v>
      </c>
      <c r="J298" s="14">
        <f>J301</f>
        <v>345000</v>
      </c>
      <c r="K298" s="14">
        <f>SUM(K299:K301)</f>
        <v>0</v>
      </c>
      <c r="L298" s="14">
        <f>L299+L300+L301+L302</f>
        <v>140000</v>
      </c>
      <c r="M298" s="14">
        <f>M299+M300+M301+M302</f>
        <v>565000</v>
      </c>
      <c r="N298" s="14">
        <f>N299+N300+N301+N302</f>
        <v>706250</v>
      </c>
      <c r="O298" s="14">
        <f>SUM(O299:O301)</f>
        <v>498312.50000000006</v>
      </c>
      <c r="P298" s="15"/>
    </row>
    <row r="299" spans="1:16" ht="26.25" customHeight="1" x14ac:dyDescent="0.25">
      <c r="A299" s="31"/>
      <c r="B299" s="27" t="s">
        <v>222</v>
      </c>
      <c r="C299" s="21" t="s">
        <v>12</v>
      </c>
      <c r="D299" s="21"/>
      <c r="E299" s="21"/>
      <c r="F299" s="21"/>
      <c r="G299" s="28">
        <v>323995</v>
      </c>
      <c r="H299" s="29" t="s">
        <v>203</v>
      </c>
      <c r="I299" s="105">
        <v>50000</v>
      </c>
      <c r="J299" s="105">
        <v>0</v>
      </c>
      <c r="K299" s="105">
        <v>0</v>
      </c>
      <c r="L299" s="105">
        <v>20000</v>
      </c>
      <c r="M299" s="105">
        <f>L299+K299+I299</f>
        <v>70000</v>
      </c>
      <c r="N299" s="105">
        <f>M299*1.25</f>
        <v>87500</v>
      </c>
      <c r="O299" s="30">
        <f>I299*1.1725</f>
        <v>58625.000000000007</v>
      </c>
      <c r="P299" s="26" t="s">
        <v>13</v>
      </c>
    </row>
    <row r="300" spans="1:16" ht="24.95" customHeight="1" x14ac:dyDescent="0.25">
      <c r="A300" s="31"/>
      <c r="B300" s="27" t="s">
        <v>261</v>
      </c>
      <c r="C300" s="21" t="s">
        <v>12</v>
      </c>
      <c r="D300" s="21"/>
      <c r="E300" s="21"/>
      <c r="F300" s="21"/>
      <c r="G300" s="28">
        <v>32399</v>
      </c>
      <c r="H300" s="29" t="s">
        <v>204</v>
      </c>
      <c r="I300" s="30">
        <v>30000</v>
      </c>
      <c r="J300" s="30">
        <v>0</v>
      </c>
      <c r="K300" s="30">
        <v>0</v>
      </c>
      <c r="L300" s="30">
        <v>0</v>
      </c>
      <c r="M300" s="30">
        <v>30000</v>
      </c>
      <c r="N300" s="30">
        <f>M300*1.25</f>
        <v>37500</v>
      </c>
      <c r="O300" s="30">
        <f>I300*1.1725</f>
        <v>35175</v>
      </c>
      <c r="P300" s="26"/>
    </row>
    <row r="301" spans="1:16" ht="37.5" customHeight="1" x14ac:dyDescent="0.25">
      <c r="A301" s="31" t="s">
        <v>353</v>
      </c>
      <c r="B301" s="27" t="s">
        <v>330</v>
      </c>
      <c r="C301" s="21" t="s">
        <v>179</v>
      </c>
      <c r="D301" s="21" t="s">
        <v>15</v>
      </c>
      <c r="E301" s="21" t="s">
        <v>302</v>
      </c>
      <c r="F301" s="21"/>
      <c r="G301" s="28">
        <v>32399</v>
      </c>
      <c r="H301" s="29" t="s">
        <v>329</v>
      </c>
      <c r="I301" s="30">
        <v>0</v>
      </c>
      <c r="J301" s="30">
        <v>345000</v>
      </c>
      <c r="K301" s="30">
        <v>0</v>
      </c>
      <c r="L301" s="30">
        <v>0</v>
      </c>
      <c r="M301" s="30">
        <f>J301</f>
        <v>345000</v>
      </c>
      <c r="N301" s="30">
        <f>M301*1.25</f>
        <v>431250</v>
      </c>
      <c r="O301" s="30">
        <f>M301*1.1725</f>
        <v>404512.50000000006</v>
      </c>
      <c r="P301" s="26" t="s">
        <v>13</v>
      </c>
    </row>
    <row r="302" spans="1:16" ht="37.5" customHeight="1" x14ac:dyDescent="0.25">
      <c r="A302" s="135" t="s">
        <v>456</v>
      </c>
      <c r="B302" s="136" t="s">
        <v>457</v>
      </c>
      <c r="C302" s="133" t="s">
        <v>12</v>
      </c>
      <c r="D302" s="133"/>
      <c r="E302" s="133"/>
      <c r="F302" s="133"/>
      <c r="G302" s="28">
        <v>32399</v>
      </c>
      <c r="H302" s="162" t="s">
        <v>455</v>
      </c>
      <c r="I302" s="105">
        <v>0</v>
      </c>
      <c r="J302" s="105">
        <v>0</v>
      </c>
      <c r="K302" s="105">
        <v>0</v>
      </c>
      <c r="L302" s="105">
        <v>120000</v>
      </c>
      <c r="M302" s="105">
        <v>120000</v>
      </c>
      <c r="N302" s="105">
        <f>M302*1.25</f>
        <v>150000</v>
      </c>
      <c r="O302" s="160">
        <v>140700</v>
      </c>
      <c r="P302" s="26"/>
    </row>
    <row r="303" spans="1:16" ht="24.95" customHeight="1" x14ac:dyDescent="0.25">
      <c r="A303" s="41"/>
      <c r="B303" s="10" t="s">
        <v>260</v>
      </c>
      <c r="C303" s="11" t="s">
        <v>14</v>
      </c>
      <c r="D303" s="11" t="s">
        <v>208</v>
      </c>
      <c r="E303" s="11"/>
      <c r="F303" s="11" t="s">
        <v>20</v>
      </c>
      <c r="G303" s="12">
        <v>3292</v>
      </c>
      <c r="H303" s="13" t="s">
        <v>205</v>
      </c>
      <c r="I303" s="14">
        <v>1300000</v>
      </c>
      <c r="J303" s="14">
        <v>0</v>
      </c>
      <c r="K303" s="14">
        <v>0</v>
      </c>
      <c r="L303" s="14">
        <v>0</v>
      </c>
      <c r="M303" s="14">
        <f>I303</f>
        <v>1300000</v>
      </c>
      <c r="N303" s="14">
        <f>I303*1.25</f>
        <v>1625000</v>
      </c>
      <c r="O303" s="14">
        <f>M303/2</f>
        <v>650000</v>
      </c>
      <c r="P303" s="15"/>
    </row>
    <row r="304" spans="1:16" ht="24.95" customHeight="1" thickBot="1" x14ac:dyDescent="0.3">
      <c r="A304" s="95"/>
      <c r="B304" s="96"/>
      <c r="C304" s="97"/>
      <c r="D304" s="97"/>
      <c r="E304" s="97"/>
      <c r="F304" s="97"/>
      <c r="G304" s="98"/>
      <c r="H304" s="99" t="s">
        <v>206</v>
      </c>
      <c r="I304" s="100">
        <f>I303+I298+I297+I294+I289+I286+I267+I258+I249+I241+I235+I231+I181+I176+I171+I168+I166+I152+I147+I145+I12+I9+I8+I5</f>
        <v>30887000</v>
      </c>
      <c r="J304" s="100">
        <f>J75+J118+J119+J120+J123+J124+J125+J141+J166+J171+J186+J244+J249+J258+J267+J289+J297+J298+J300</f>
        <v>6135000</v>
      </c>
      <c r="K304" s="100">
        <f>K9+K12+K171+K181+K222+K223+K231+K258+K287+K300</f>
        <v>11738000</v>
      </c>
      <c r="L304" s="100">
        <f>L303+L298+L297+L294+L288+L287+L286+L267+L258+L256+L250+L246+L244+L235+L231+L181+L176+L171+L168+L166+L152+L147+L145+L12+L9+L8+L5</f>
        <v>4115324</v>
      </c>
      <c r="M304" s="100">
        <f>M303+M298+M297+M294+M289+M286+M267+M258+M249+M241+M235+M231+M181+M176+M171+M168+M166+M152+M147+M145+M12+M9+M8+M5+M292</f>
        <v>52727324</v>
      </c>
      <c r="N304" s="100">
        <f>N5+N8+N9+N12+N145+N147+N152+N166+N168+N171+N176+N181+N231+N235+N241+N249+N258+N267+N286+N287+N289+N294+N297+N298+N303</f>
        <v>61464155</v>
      </c>
      <c r="O304" s="100">
        <f>O5+O8+O9+O12+O145+O147+O152+O166+O168+O171+O176+O181+O224+O231+O235+O241+O244+O246+O249+O258+O265+O266+O267+O286+O287+O292+O294+O297+O298+O303</f>
        <v>48483466.700000003</v>
      </c>
      <c r="P304" s="101"/>
    </row>
    <row r="305" spans="1:16" ht="24.95" customHeight="1" thickTop="1" x14ac:dyDescent="0.25">
      <c r="A305" s="6"/>
      <c r="B305" s="7"/>
      <c r="C305" s="8"/>
      <c r="D305" s="8"/>
      <c r="E305" s="8"/>
      <c r="F305" s="8"/>
      <c r="G305" s="6"/>
      <c r="H305" s="6"/>
      <c r="I305" s="6"/>
      <c r="J305" s="9"/>
      <c r="K305" s="9"/>
      <c r="L305" s="9"/>
      <c r="M305" s="9"/>
      <c r="N305" s="6"/>
      <c r="O305" s="9"/>
      <c r="P305" s="8"/>
    </row>
    <row r="306" spans="1:16" ht="24.95" customHeight="1" x14ac:dyDescent="0.25">
      <c r="A306" s="6"/>
      <c r="B306" s="7"/>
      <c r="C306" s="8"/>
      <c r="D306" s="8"/>
      <c r="E306" s="8"/>
      <c r="F306" s="8"/>
      <c r="G306" s="6"/>
      <c r="H306" s="6"/>
      <c r="I306" s="6"/>
      <c r="J306" s="9"/>
      <c r="K306" s="9"/>
      <c r="L306" s="9"/>
      <c r="M306" s="6"/>
      <c r="N306" s="9"/>
      <c r="O306" s="9"/>
      <c r="P306" s="8"/>
    </row>
    <row r="307" spans="1:16" ht="24.95" customHeight="1" x14ac:dyDescent="0.25">
      <c r="A307" s="6"/>
      <c r="B307" s="7"/>
      <c r="C307" s="8"/>
      <c r="D307" s="8"/>
      <c r="E307" s="8"/>
      <c r="F307" s="8"/>
      <c r="G307" s="6"/>
      <c r="H307" s="6"/>
      <c r="I307" s="9"/>
      <c r="J307" s="9"/>
      <c r="K307" s="9"/>
      <c r="L307" s="9"/>
      <c r="M307" s="9"/>
      <c r="N307" s="6"/>
      <c r="O307" s="9"/>
      <c r="P307" s="8"/>
    </row>
    <row r="308" spans="1:16" ht="24.95" customHeight="1" x14ac:dyDescent="0.25">
      <c r="A308" s="6"/>
      <c r="B308" s="7"/>
      <c r="C308" s="8"/>
      <c r="D308" s="8"/>
      <c r="E308" s="8"/>
      <c r="F308" s="8"/>
      <c r="G308" s="6"/>
      <c r="H308" s="6"/>
      <c r="I308" s="6"/>
      <c r="J308" s="9"/>
      <c r="K308" s="9"/>
      <c r="L308" s="9"/>
      <c r="M308" s="6"/>
      <c r="N308" s="9"/>
      <c r="O308" s="9"/>
      <c r="P308" s="8"/>
    </row>
    <row r="309" spans="1:16" ht="24.95" customHeight="1" x14ac:dyDescent="0.25">
      <c r="A309" s="6"/>
      <c r="B309" s="7"/>
      <c r="C309" s="8"/>
      <c r="D309" s="8"/>
      <c r="E309" s="8"/>
      <c r="F309" s="8"/>
      <c r="G309" s="103"/>
      <c r="H309" s="6"/>
      <c r="I309" s="6"/>
      <c r="J309" s="6"/>
      <c r="K309" s="6"/>
      <c r="L309" s="6"/>
      <c r="M309" s="6"/>
      <c r="N309" s="6"/>
      <c r="O309" s="9"/>
      <c r="P309" s="8"/>
    </row>
    <row r="310" spans="1:16" ht="24.95" customHeight="1" x14ac:dyDescent="0.25">
      <c r="A310" s="6"/>
      <c r="B310" s="7"/>
      <c r="C310" s="8"/>
      <c r="D310" s="8"/>
      <c r="E310" s="8"/>
      <c r="F310" s="8"/>
      <c r="G310" s="6"/>
      <c r="H310" s="6"/>
      <c r="I310" s="6"/>
      <c r="J310" s="6"/>
      <c r="K310" s="6"/>
      <c r="L310" s="6"/>
      <c r="M310" s="6"/>
      <c r="N310" s="6"/>
      <c r="O310" s="9"/>
      <c r="P310" s="8"/>
    </row>
    <row r="311" spans="1:16" ht="24.95" customHeight="1" x14ac:dyDescent="0.25">
      <c r="A311" s="6"/>
      <c r="B311" s="7"/>
      <c r="C311" s="8"/>
      <c r="D311" s="8"/>
      <c r="E311" s="8"/>
      <c r="F311" s="8"/>
      <c r="G311" s="6"/>
      <c r="H311" s="6"/>
      <c r="I311" s="6"/>
      <c r="J311" s="6"/>
      <c r="K311" s="6"/>
      <c r="L311" s="6"/>
      <c r="M311" s="6"/>
      <c r="N311" s="6"/>
      <c r="O311" s="9"/>
      <c r="P311" s="8"/>
    </row>
    <row r="312" spans="1:16" ht="24.95" customHeight="1" x14ac:dyDescent="0.25">
      <c r="A312" s="6"/>
      <c r="B312" s="7"/>
      <c r="C312" s="8"/>
      <c r="D312" s="8"/>
      <c r="E312" s="8"/>
      <c r="F312" s="8"/>
      <c r="G312" s="6"/>
      <c r="H312" s="6"/>
      <c r="I312" s="6"/>
      <c r="J312" s="6"/>
      <c r="K312" s="6"/>
      <c r="L312" s="6"/>
      <c r="M312" s="6"/>
      <c r="N312" s="6"/>
      <c r="O312" s="9"/>
      <c r="P312" s="8"/>
    </row>
    <row r="313" spans="1:16" ht="24.95" customHeight="1" x14ac:dyDescent="0.25">
      <c r="A313" s="6"/>
      <c r="B313" s="7"/>
      <c r="C313" s="8"/>
      <c r="D313" s="8"/>
      <c r="E313" s="8"/>
      <c r="F313" s="8"/>
      <c r="G313" s="6"/>
      <c r="H313" s="6"/>
      <c r="I313" s="6"/>
      <c r="J313" s="6"/>
      <c r="K313" s="6"/>
      <c r="L313" s="6"/>
      <c r="M313" s="6"/>
      <c r="N313" s="6"/>
      <c r="O313" s="9"/>
      <c r="P313" s="8"/>
    </row>
    <row r="314" spans="1:16" ht="24.95" customHeight="1" x14ac:dyDescent="0.25">
      <c r="A314" s="6"/>
      <c r="B314" s="7"/>
      <c r="C314" s="8"/>
      <c r="D314" s="8"/>
      <c r="E314" s="8"/>
      <c r="F314" s="8"/>
      <c r="G314" s="6"/>
      <c r="H314" s="6"/>
      <c r="I314" s="6"/>
      <c r="J314" s="6"/>
      <c r="K314" s="6"/>
      <c r="L314" s="6"/>
      <c r="M314" s="6"/>
      <c r="N314" s="6"/>
      <c r="O314" s="9"/>
      <c r="P314" s="8"/>
    </row>
    <row r="315" spans="1:16" ht="24.95" customHeight="1" x14ac:dyDescent="0.25">
      <c r="A315" s="6"/>
      <c r="B315" s="7"/>
      <c r="C315" s="8"/>
      <c r="D315" s="8"/>
      <c r="E315" s="8"/>
      <c r="F315" s="8"/>
      <c r="G315" s="6"/>
      <c r="H315" s="6"/>
      <c r="I315" s="6"/>
      <c r="J315" s="6"/>
      <c r="K315" s="6"/>
      <c r="L315" s="6"/>
      <c r="M315" s="6"/>
      <c r="N315" s="6"/>
      <c r="O315" s="9"/>
      <c r="P315" s="8"/>
    </row>
    <row r="316" spans="1:16" ht="24.95" customHeight="1" x14ac:dyDescent="0.25">
      <c r="A316" s="6"/>
      <c r="B316" s="7"/>
      <c r="C316" s="8"/>
      <c r="D316" s="8"/>
      <c r="E316" s="8"/>
      <c r="F316" s="8"/>
      <c r="G316" s="6"/>
      <c r="H316" s="6"/>
      <c r="I316" s="6"/>
      <c r="J316" s="6"/>
      <c r="K316" s="6"/>
      <c r="L316" s="6"/>
      <c r="M316" s="6"/>
      <c r="N316" s="6"/>
      <c r="O316" s="9"/>
      <c r="P316" s="8"/>
    </row>
    <row r="317" spans="1:16" ht="24.95" customHeight="1" x14ac:dyDescent="0.25">
      <c r="A317" s="6"/>
      <c r="B317" s="7"/>
      <c r="C317" s="8"/>
      <c r="D317" s="8"/>
      <c r="E317" s="8"/>
      <c r="F317" s="8"/>
      <c r="G317" s="6"/>
      <c r="H317" s="6"/>
      <c r="I317" s="6"/>
      <c r="J317" s="6"/>
      <c r="K317" s="6"/>
      <c r="L317" s="6"/>
      <c r="M317" s="6"/>
      <c r="N317" s="6"/>
      <c r="O317" s="9"/>
      <c r="P317" s="8"/>
    </row>
    <row r="318" spans="1:16" ht="24.95" customHeight="1" x14ac:dyDescent="0.25">
      <c r="A318" s="6"/>
      <c r="B318" s="7"/>
      <c r="C318" s="8"/>
      <c r="D318" s="8"/>
      <c r="E318" s="8"/>
      <c r="F318" s="8"/>
      <c r="G318" s="6"/>
      <c r="H318" s="6"/>
      <c r="I318" s="6"/>
      <c r="J318" s="6"/>
      <c r="K318" s="6"/>
      <c r="L318" s="6"/>
      <c r="M318" s="6"/>
      <c r="N318" s="6"/>
      <c r="O318" s="9"/>
      <c r="P318" s="8"/>
    </row>
    <row r="319" spans="1:16" ht="24.95" customHeight="1" x14ac:dyDescent="0.25">
      <c r="A319" s="6"/>
      <c r="B319" s="7"/>
      <c r="C319" s="8"/>
      <c r="D319" s="8"/>
      <c r="E319" s="8"/>
      <c r="F319" s="8"/>
      <c r="G319" s="6"/>
      <c r="H319" s="6"/>
      <c r="I319" s="6"/>
      <c r="J319" s="6"/>
      <c r="K319" s="6"/>
      <c r="L319" s="6"/>
      <c r="M319" s="6"/>
      <c r="N319" s="6"/>
      <c r="O319" s="9"/>
      <c r="P319" s="8"/>
    </row>
    <row r="320" spans="1:16" ht="24.95" customHeight="1" x14ac:dyDescent="0.25">
      <c r="A320" s="6"/>
      <c r="B320" s="7"/>
      <c r="C320" s="8"/>
      <c r="D320" s="8"/>
      <c r="E320" s="8"/>
      <c r="F320" s="8"/>
      <c r="G320" s="6"/>
      <c r="H320" s="6"/>
      <c r="I320" s="6"/>
      <c r="J320" s="6"/>
      <c r="K320" s="6"/>
      <c r="L320" s="6"/>
      <c r="M320" s="6"/>
      <c r="N320" s="6"/>
      <c r="O320" s="9"/>
      <c r="P320" s="8"/>
    </row>
    <row r="321" spans="1:16" ht="24.95" customHeight="1" x14ac:dyDescent="0.25">
      <c r="A321" s="6"/>
      <c r="B321" s="7"/>
      <c r="C321" s="8"/>
      <c r="D321" s="8"/>
      <c r="E321" s="8"/>
      <c r="F321" s="8"/>
      <c r="G321" s="6"/>
      <c r="H321" s="6"/>
      <c r="I321" s="6"/>
      <c r="J321" s="6"/>
      <c r="K321" s="6"/>
      <c r="L321" s="6"/>
      <c r="M321" s="6"/>
      <c r="N321" s="6"/>
      <c r="O321" s="9"/>
      <c r="P321" s="8"/>
    </row>
    <row r="322" spans="1:16" ht="24.95" customHeight="1" x14ac:dyDescent="0.25">
      <c r="A322" s="6"/>
      <c r="B322" s="7"/>
      <c r="C322" s="8"/>
      <c r="D322" s="8"/>
      <c r="E322" s="8"/>
      <c r="F322" s="8"/>
      <c r="G322" s="6"/>
      <c r="H322" s="6"/>
      <c r="I322" s="6"/>
      <c r="J322" s="6"/>
      <c r="K322" s="6"/>
      <c r="L322" s="6"/>
      <c r="M322" s="6"/>
      <c r="N322" s="6"/>
      <c r="O322" s="9"/>
      <c r="P322" s="8"/>
    </row>
    <row r="323" spans="1:16" ht="24.95" customHeight="1" x14ac:dyDescent="0.25">
      <c r="A323" s="6"/>
      <c r="B323" s="7"/>
      <c r="C323" s="8"/>
      <c r="D323" s="8"/>
      <c r="E323" s="8"/>
      <c r="F323" s="8"/>
      <c r="G323" s="6"/>
      <c r="H323" s="6"/>
      <c r="I323" s="6"/>
      <c r="J323" s="6"/>
      <c r="K323" s="6"/>
      <c r="L323" s="6"/>
      <c r="M323" s="6"/>
      <c r="N323" s="6"/>
      <c r="O323" s="9"/>
      <c r="P323" s="8"/>
    </row>
    <row r="324" spans="1:16" ht="24.95" customHeight="1" x14ac:dyDescent="0.25">
      <c r="A324" s="6"/>
      <c r="B324" s="7"/>
      <c r="C324" s="8"/>
      <c r="D324" s="8"/>
      <c r="E324" s="8"/>
      <c r="F324" s="8"/>
      <c r="G324" s="6"/>
      <c r="H324" s="6"/>
      <c r="I324" s="6"/>
      <c r="J324" s="6"/>
      <c r="K324" s="6"/>
      <c r="L324" s="6"/>
      <c r="M324" s="6"/>
      <c r="N324" s="6"/>
      <c r="O324" s="9"/>
      <c r="P324" s="8"/>
    </row>
    <row r="325" spans="1:16" ht="24.95" customHeight="1" x14ac:dyDescent="0.25">
      <c r="A325" s="6"/>
      <c r="B325" s="7"/>
      <c r="C325" s="8"/>
      <c r="D325" s="8"/>
      <c r="E325" s="8"/>
      <c r="F325" s="8"/>
      <c r="G325" s="6"/>
      <c r="H325" s="6"/>
      <c r="I325" s="6"/>
      <c r="J325" s="6"/>
      <c r="K325" s="6"/>
      <c r="L325" s="6"/>
      <c r="M325" s="6"/>
      <c r="N325" s="6"/>
      <c r="O325" s="9"/>
      <c r="P325" s="8"/>
    </row>
    <row r="326" spans="1:16" ht="24.95" customHeight="1" x14ac:dyDescent="0.25">
      <c r="A326" s="6"/>
      <c r="B326" s="7"/>
      <c r="C326" s="8"/>
      <c r="D326" s="8"/>
      <c r="E326" s="8"/>
      <c r="F326" s="8"/>
      <c r="G326" s="6"/>
      <c r="H326" s="6"/>
      <c r="I326" s="6"/>
      <c r="J326" s="6"/>
      <c r="K326" s="6"/>
      <c r="L326" s="6"/>
      <c r="M326" s="6"/>
      <c r="N326" s="6"/>
      <c r="O326" s="9"/>
      <c r="P326" s="8"/>
    </row>
    <row r="327" spans="1:16" ht="24.95" customHeight="1" x14ac:dyDescent="0.25">
      <c r="A327" s="6"/>
      <c r="B327" s="7"/>
      <c r="C327" s="8"/>
      <c r="D327" s="8"/>
      <c r="E327" s="8"/>
      <c r="F327" s="8"/>
      <c r="G327" s="6"/>
      <c r="H327" s="6"/>
      <c r="I327" s="6"/>
      <c r="J327" s="6"/>
      <c r="K327" s="6"/>
      <c r="L327" s="6"/>
      <c r="M327" s="6"/>
      <c r="N327" s="6"/>
      <c r="O327" s="9"/>
      <c r="P327" s="8"/>
    </row>
    <row r="328" spans="1:16" ht="24.95" customHeight="1" x14ac:dyDescent="0.25">
      <c r="A328" s="6"/>
    </row>
  </sheetData>
  <mergeCells count="1">
    <mergeCell ref="A2:P2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headerFooter>
    <oddHeader xml:space="preserve">&amp;LUpravno vijeće
.11.2020.&amp;CPlan nabave materijala, energije i usluga za 2020. godinu III rebalans&amp;R. sjednica 
Točka . Dnevnog reda </oddHeader>
    <oddFooter>&amp;LNastavni zavod za javno zdravstvo "Dr. Andrija Štampar"&amp;R&amp;P/&amp;N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FF2FB34A1A94499FA7667CE4178A48" ma:contentTypeVersion="8" ma:contentTypeDescription="Create a new document." ma:contentTypeScope="" ma:versionID="c2e94899767681a930bd9050ef29f55d">
  <xsd:schema xmlns:xsd="http://www.w3.org/2001/XMLSchema" xmlns:xs="http://www.w3.org/2001/XMLSchema" xmlns:p="http://schemas.microsoft.com/office/2006/metadata/properties" xmlns:ns3="03d24e22-eef8-4b30-952a-8ab5e9aeaf1d" targetNamespace="http://schemas.microsoft.com/office/2006/metadata/properties" ma:root="true" ma:fieldsID="99298fedde357ba23d3a689d86c631fb" ns3:_="">
    <xsd:import namespace="03d24e22-eef8-4b30-952a-8ab5e9aeaf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24e22-eef8-4b30-952a-8ab5e9aeaf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CEDE46-E57D-463F-B907-EE2E8BA35ADF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03d24e22-eef8-4b30-952a-8ab5e9aeaf1d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18C2CEF-334F-417B-B8C6-7A42F178B9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CA4722-8F6C-4B3C-BBBB-DB449457DC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24e22-eef8-4b30-952a-8ab5e9aeaf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 2020.</vt:lpstr>
      <vt:lpstr>'PLAN 2020.'!Print_Area</vt:lpstr>
      <vt:lpstr>'PLAN 2020.'!Print_Titles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Kovačević</dc:creator>
  <cp:lastModifiedBy>Zvonimir Abramović</cp:lastModifiedBy>
  <cp:lastPrinted>2020-11-11T12:33:12Z</cp:lastPrinted>
  <dcterms:created xsi:type="dcterms:W3CDTF">2015-12-14T10:40:56Z</dcterms:created>
  <dcterms:modified xsi:type="dcterms:W3CDTF">2021-01-05T12:48:27Z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0x01010054FF2FB34A1A94499FA7667CE4178A48</vt:lpwstr>
  </property>
</Properties>
</file>