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GTV/"/>
    </mc:Choice>
  </mc:AlternateContent>
  <xr:revisionPtr revIDLastSave="66" documentId="8_{6BA9628A-6EAE-41DC-BA07-8B4E4AF1D6E9}" xr6:coauthVersionLast="47" xr6:coauthVersionMax="47" xr10:uidLastSave="{11EE7221-3E85-46E9-894D-0BE7014B90C1}"/>
  <bookViews>
    <workbookView xWindow="-120" yWindow="-120" windowWidth="29040" windowHeight="15840" activeTab="1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_FilterDatabase" localSheetId="0" hidden="1">'Prihodi 6'!$A$3:$H$57</definedName>
    <definedName name="_xlnm._FilterDatabase" localSheetId="1" hidden="1">'Rashodi 3'!$A$3:$H$200</definedName>
    <definedName name="_xlnm._FilterDatabase" localSheetId="2" hidden="1">'Rashodi 4'!$A$5:$H$34</definedName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H5" i="2"/>
  <c r="G5" i="2"/>
  <c r="G14" i="2"/>
  <c r="H38" i="3"/>
  <c r="H34" i="3"/>
  <c r="H31" i="3"/>
  <c r="H30" i="3"/>
  <c r="H29" i="3"/>
  <c r="H27" i="3"/>
  <c r="H26" i="3"/>
  <c r="H25" i="3"/>
  <c r="H23" i="3"/>
  <c r="H22" i="3"/>
  <c r="H21" i="3"/>
  <c r="H19" i="3"/>
  <c r="H18" i="3"/>
  <c r="H17" i="3"/>
  <c r="H16" i="3"/>
  <c r="H14" i="3"/>
  <c r="H12" i="3"/>
  <c r="H11" i="3"/>
  <c r="H10" i="3"/>
  <c r="H9" i="3"/>
  <c r="H197" i="2"/>
  <c r="H196" i="2"/>
  <c r="H194" i="2"/>
  <c r="H192" i="2"/>
  <c r="H191" i="2"/>
  <c r="H187" i="2"/>
  <c r="H186" i="2"/>
  <c r="H184" i="2"/>
  <c r="H182" i="2"/>
  <c r="H181" i="2"/>
  <c r="H180" i="2"/>
  <c r="H179" i="2"/>
  <c r="H178" i="2"/>
  <c r="H176" i="2"/>
  <c r="H175" i="2"/>
  <c r="H174" i="2"/>
  <c r="H172" i="2"/>
  <c r="H170" i="2"/>
  <c r="H169" i="2"/>
  <c r="H168" i="2"/>
  <c r="H167" i="2"/>
  <c r="H165" i="2"/>
  <c r="H162" i="2"/>
  <c r="H160" i="2"/>
  <c r="H159" i="2"/>
  <c r="H156" i="2"/>
  <c r="H155" i="2"/>
  <c r="H154" i="2"/>
  <c r="H153" i="2"/>
  <c r="H152" i="2"/>
  <c r="H150" i="2"/>
  <c r="H149" i="2"/>
  <c r="H148" i="2"/>
  <c r="H146" i="2"/>
  <c r="H145" i="2"/>
  <c r="H144" i="2"/>
  <c r="H143" i="2"/>
  <c r="H142" i="2"/>
  <c r="H141" i="2"/>
  <c r="H140" i="2"/>
  <c r="H138" i="2"/>
  <c r="H137" i="2"/>
  <c r="H136" i="2"/>
  <c r="H135" i="2"/>
  <c r="H133" i="2"/>
  <c r="H131" i="2"/>
  <c r="H130" i="2"/>
  <c r="H129" i="2"/>
  <c r="H127" i="2"/>
  <c r="H125" i="2"/>
  <c r="H124" i="2"/>
  <c r="H123" i="2"/>
  <c r="H122" i="2"/>
  <c r="H121" i="2"/>
  <c r="H119" i="2"/>
  <c r="H118" i="2"/>
  <c r="H117" i="2"/>
  <c r="H115" i="2"/>
  <c r="H114" i="2"/>
  <c r="H113" i="2"/>
  <c r="H112" i="2"/>
  <c r="H110" i="2"/>
  <c r="H108" i="2"/>
  <c r="H106" i="2"/>
  <c r="H105" i="2"/>
  <c r="H103" i="2"/>
  <c r="H102" i="2"/>
  <c r="H101" i="2"/>
  <c r="H99" i="2"/>
  <c r="H98" i="2"/>
  <c r="H97" i="2"/>
  <c r="H94" i="2"/>
  <c r="H93" i="2"/>
  <c r="H92" i="2"/>
  <c r="H91" i="2"/>
  <c r="H88" i="2"/>
  <c r="H86" i="2"/>
  <c r="H85" i="2"/>
  <c r="H83" i="2"/>
  <c r="H82" i="2"/>
  <c r="H80" i="2"/>
  <c r="H79" i="2"/>
  <c r="H78" i="2"/>
  <c r="H77" i="2"/>
  <c r="H75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7" i="2"/>
  <c r="H56" i="2"/>
  <c r="H55" i="2"/>
  <c r="H52" i="2"/>
  <c r="H51" i="2"/>
  <c r="H49" i="2"/>
  <c r="H47" i="2"/>
  <c r="H46" i="2"/>
  <c r="H43" i="2"/>
  <c r="H41" i="2"/>
  <c r="H40" i="2"/>
  <c r="H38" i="2"/>
  <c r="H36" i="2"/>
  <c r="H35" i="2"/>
  <c r="H34" i="2"/>
  <c r="H33" i="2"/>
  <c r="H32" i="2"/>
  <c r="H31" i="2"/>
  <c r="H30" i="2"/>
  <c r="H26" i="2"/>
  <c r="H23" i="2"/>
  <c r="H22" i="2"/>
  <c r="H21" i="2"/>
  <c r="H20" i="2"/>
  <c r="H19" i="2"/>
  <c r="H18" i="2"/>
  <c r="H17" i="2"/>
  <c r="H14" i="2"/>
  <c r="H12" i="2"/>
  <c r="H10" i="2"/>
  <c r="H57" i="1"/>
  <c r="H54" i="1"/>
  <c r="H52" i="1"/>
  <c r="H48" i="1"/>
  <c r="H45" i="1"/>
  <c r="H43" i="1"/>
  <c r="H39" i="1"/>
  <c r="H38" i="1"/>
  <c r="H37" i="1"/>
  <c r="H33" i="1"/>
  <c r="H30" i="1"/>
  <c r="H28" i="1"/>
  <c r="H24" i="1"/>
  <c r="H21" i="1"/>
  <c r="H19" i="1"/>
  <c r="H16" i="1"/>
  <c r="H15" i="1"/>
  <c r="H12" i="1"/>
  <c r="H9" i="1"/>
  <c r="G57" i="1"/>
  <c r="G54" i="1"/>
  <c r="G53" i="1" s="1"/>
  <c r="G52" i="1"/>
  <c r="G51" i="1" s="1"/>
  <c r="G48" i="1"/>
  <c r="G45" i="1"/>
  <c r="G44" i="1" s="1"/>
  <c r="G43" i="1"/>
  <c r="G42" i="1" s="1"/>
  <c r="G41" i="1" s="1"/>
  <c r="G40" i="1" s="1"/>
  <c r="G39" i="1"/>
  <c r="G38" i="1"/>
  <c r="G37" i="1"/>
  <c r="G33" i="1"/>
  <c r="G32" i="1" s="1"/>
  <c r="G31" i="1" s="1"/>
  <c r="G30" i="1"/>
  <c r="G29" i="1" s="1"/>
  <c r="G28" i="1"/>
  <c r="G24" i="1"/>
  <c r="G23" i="1" s="1"/>
  <c r="G22" i="1" s="1"/>
  <c r="G21" i="1"/>
  <c r="G20" i="1" s="1"/>
  <c r="G19" i="1"/>
  <c r="G16" i="1"/>
  <c r="G15" i="1"/>
  <c r="G14" i="1" s="1"/>
  <c r="G13" i="1" s="1"/>
  <c r="G12" i="1"/>
  <c r="G11" i="1" s="1"/>
  <c r="G10" i="1" s="1"/>
  <c r="G9" i="1"/>
  <c r="G8" i="1" s="1"/>
  <c r="G7" i="1" s="1"/>
  <c r="G18" i="1"/>
  <c r="G27" i="1"/>
  <c r="G36" i="1"/>
  <c r="G35" i="1" s="1"/>
  <c r="G34" i="1" s="1"/>
  <c r="G47" i="1"/>
  <c r="G46" i="1" s="1"/>
  <c r="G56" i="1"/>
  <c r="G55" i="1" s="1"/>
  <c r="G10" i="2"/>
  <c r="G12" i="2"/>
  <c r="G13" i="2"/>
  <c r="G23" i="2"/>
  <c r="G22" i="2"/>
  <c r="G21" i="2"/>
  <c r="G20" i="2"/>
  <c r="G19" i="2"/>
  <c r="G18" i="2"/>
  <c r="G17" i="2"/>
  <c r="G26" i="2"/>
  <c r="G25" i="2" s="1"/>
  <c r="G24" i="2" s="1"/>
  <c r="G36" i="2"/>
  <c r="G35" i="2"/>
  <c r="G34" i="2"/>
  <c r="G33" i="2"/>
  <c r="G32" i="2"/>
  <c r="G31" i="2"/>
  <c r="G30" i="2"/>
  <c r="G38" i="2"/>
  <c r="G37" i="2" s="1"/>
  <c r="G41" i="2"/>
  <c r="G39" i="2" s="1"/>
  <c r="G40" i="2"/>
  <c r="G43" i="2"/>
  <c r="G42" i="2" s="1"/>
  <c r="G46" i="2"/>
  <c r="G47" i="2"/>
  <c r="G49" i="2"/>
  <c r="G52" i="2"/>
  <c r="G51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7" i="2"/>
  <c r="G56" i="2"/>
  <c r="G55" i="2"/>
  <c r="G75" i="2"/>
  <c r="G74" i="2" s="1"/>
  <c r="G80" i="2"/>
  <c r="G79" i="2"/>
  <c r="G78" i="2"/>
  <c r="G77" i="2"/>
  <c r="G83" i="2"/>
  <c r="G81" i="2" s="1"/>
  <c r="G82" i="2"/>
  <c r="G86" i="2"/>
  <c r="G85" i="2"/>
  <c r="G88" i="2"/>
  <c r="G94" i="2"/>
  <c r="G93" i="2"/>
  <c r="G92" i="2"/>
  <c r="G91" i="2"/>
  <c r="G99" i="2"/>
  <c r="G98" i="2"/>
  <c r="G97" i="2"/>
  <c r="G103" i="2"/>
  <c r="G102" i="2"/>
  <c r="G101" i="2"/>
  <c r="G106" i="2"/>
  <c r="G104" i="2" s="1"/>
  <c r="G105" i="2"/>
  <c r="G108" i="2"/>
  <c r="G110" i="2"/>
  <c r="G115" i="2"/>
  <c r="G114" i="2"/>
  <c r="G113" i="2"/>
  <c r="G112" i="2"/>
  <c r="G119" i="2"/>
  <c r="G118" i="2"/>
  <c r="G117" i="2"/>
  <c r="G125" i="2"/>
  <c r="G124" i="2"/>
  <c r="G123" i="2"/>
  <c r="G122" i="2"/>
  <c r="G121" i="2"/>
  <c r="G127" i="2"/>
  <c r="G131" i="2"/>
  <c r="G130" i="2"/>
  <c r="G129" i="2"/>
  <c r="G133" i="2"/>
  <c r="G132" i="2" s="1"/>
  <c r="G138" i="2"/>
  <c r="G137" i="2"/>
  <c r="G136" i="2"/>
  <c r="G135" i="2"/>
  <c r="G146" i="2"/>
  <c r="G145" i="2"/>
  <c r="G144" i="2"/>
  <c r="G143" i="2"/>
  <c r="G142" i="2"/>
  <c r="G141" i="2"/>
  <c r="G140" i="2"/>
  <c r="G150" i="2"/>
  <c r="G149" i="2"/>
  <c r="G147" i="2" s="1"/>
  <c r="G148" i="2"/>
  <c r="G156" i="2"/>
  <c r="G155" i="2"/>
  <c r="G151" i="2" s="1"/>
  <c r="G154" i="2"/>
  <c r="G153" i="2"/>
  <c r="G152" i="2"/>
  <c r="G159" i="2"/>
  <c r="G162" i="2"/>
  <c r="G165" i="2"/>
  <c r="G170" i="2"/>
  <c r="G169" i="2"/>
  <c r="G166" i="2" s="1"/>
  <c r="G168" i="2"/>
  <c r="G167" i="2"/>
  <c r="G172" i="2"/>
  <c r="G171" i="2" s="1"/>
  <c r="G176" i="2"/>
  <c r="G175" i="2"/>
  <c r="G174" i="2"/>
  <c r="G182" i="2"/>
  <c r="G181" i="2"/>
  <c r="G180" i="2"/>
  <c r="G179" i="2"/>
  <c r="G178" i="2"/>
  <c r="G184" i="2"/>
  <c r="G187" i="2"/>
  <c r="G186" i="2"/>
  <c r="G192" i="2"/>
  <c r="G191" i="2"/>
  <c r="G194" i="2"/>
  <c r="G196" i="2"/>
  <c r="G197" i="2"/>
  <c r="G195" i="2" s="1"/>
  <c r="G11" i="2"/>
  <c r="G48" i="2"/>
  <c r="G50" i="2"/>
  <c r="G87" i="2"/>
  <c r="G96" i="2"/>
  <c r="G107" i="2"/>
  <c r="G109" i="2"/>
  <c r="G128" i="2"/>
  <c r="G158" i="2"/>
  <c r="G157" i="2" s="1"/>
  <c r="G161" i="2"/>
  <c r="G160" i="2" s="1"/>
  <c r="G164" i="2"/>
  <c r="G183" i="2"/>
  <c r="G193" i="2"/>
  <c r="G12" i="3"/>
  <c r="G11" i="3"/>
  <c r="G10" i="3"/>
  <c r="G9" i="3"/>
  <c r="G14" i="3"/>
  <c r="G19" i="3"/>
  <c r="G18" i="3"/>
  <c r="G17" i="3"/>
  <c r="G16" i="3"/>
  <c r="G23" i="3"/>
  <c r="G22" i="3"/>
  <c r="G21" i="3"/>
  <c r="G20" i="3" s="1"/>
  <c r="G27" i="3"/>
  <c r="G26" i="3"/>
  <c r="G25" i="3"/>
  <c r="G31" i="3"/>
  <c r="G28" i="3" s="1"/>
  <c r="G30" i="3"/>
  <c r="G29" i="3"/>
  <c r="G34" i="3"/>
  <c r="G33" i="3" s="1"/>
  <c r="G32" i="3" s="1"/>
  <c r="G38" i="3"/>
  <c r="G37" i="3" s="1"/>
  <c r="G36" i="3" s="1"/>
  <c r="G35" i="3" s="1"/>
  <c r="G13" i="3"/>
  <c r="G24" i="3"/>
  <c r="D161" i="2"/>
  <c r="D160" i="2" s="1"/>
  <c r="E161" i="2"/>
  <c r="E160" i="2" s="1"/>
  <c r="F161" i="2"/>
  <c r="F160" i="2" s="1"/>
  <c r="C161" i="2"/>
  <c r="C160" i="2" s="1"/>
  <c r="D14" i="1"/>
  <c r="E14" i="1"/>
  <c r="F14" i="1"/>
  <c r="H14" i="1" s="1"/>
  <c r="C14" i="1"/>
  <c r="F156" i="2"/>
  <c r="G17" i="1" l="1"/>
  <c r="G190" i="2"/>
  <c r="G139" i="2"/>
  <c r="G134" i="2" s="1"/>
  <c r="G120" i="2"/>
  <c r="G84" i="2"/>
  <c r="H161" i="2"/>
  <c r="G185" i="2"/>
  <c r="G173" i="2"/>
  <c r="G163" i="2" s="1"/>
  <c r="G116" i="2"/>
  <c r="G126" i="2"/>
  <c r="G177" i="2"/>
  <c r="G90" i="2"/>
  <c r="G76" i="2"/>
  <c r="G29" i="2"/>
  <c r="G16" i="2"/>
  <c r="G15" i="2" s="1"/>
  <c r="G15" i="3"/>
  <c r="G7" i="3" s="1"/>
  <c r="G6" i="3" s="1"/>
  <c r="G5" i="3" s="1"/>
  <c r="G8" i="3"/>
  <c r="G50" i="1"/>
  <c r="G49" i="1" s="1"/>
  <c r="G26" i="1"/>
  <c r="G25" i="1" s="1"/>
  <c r="G6" i="1"/>
  <c r="G28" i="2"/>
  <c r="G45" i="2"/>
  <c r="G100" i="2"/>
  <c r="G95" i="2" s="1"/>
  <c r="G111" i="2"/>
  <c r="G189" i="2"/>
  <c r="G188" i="2" s="1"/>
  <c r="G89" i="2" l="1"/>
  <c r="G5" i="1"/>
  <c r="F9" i="2"/>
  <c r="H9" i="2" l="1"/>
  <c r="G9" i="2"/>
  <c r="G8" i="2" s="1"/>
  <c r="G7" i="2" s="1"/>
  <c r="G6" i="2" s="1"/>
  <c r="D37" i="3"/>
  <c r="D36" i="3" s="1"/>
  <c r="D35" i="3" s="1"/>
  <c r="E37" i="3"/>
  <c r="E36" i="3" s="1"/>
  <c r="E35" i="3" s="1"/>
  <c r="F37" i="3"/>
  <c r="C37" i="3"/>
  <c r="C36" i="3" s="1"/>
  <c r="C35" i="3" s="1"/>
  <c r="F36" i="3" l="1"/>
  <c r="H37" i="3"/>
  <c r="F58" i="2"/>
  <c r="G58" i="2" l="1"/>
  <c r="G54" i="2" s="1"/>
  <c r="G53" i="2" s="1"/>
  <c r="G44" i="2" s="1"/>
  <c r="G27" i="2" s="1"/>
  <c r="H58" i="2"/>
  <c r="F35" i="3"/>
  <c r="H35" i="3" s="1"/>
  <c r="H36" i="3"/>
  <c r="D195" i="2"/>
  <c r="E195" i="2"/>
  <c r="F195" i="2"/>
  <c r="H195" i="2" s="1"/>
  <c r="D193" i="2"/>
  <c r="E193" i="2"/>
  <c r="F193" i="2"/>
  <c r="D190" i="2"/>
  <c r="E190" i="2"/>
  <c r="F190" i="2"/>
  <c r="D185" i="2"/>
  <c r="E185" i="2"/>
  <c r="F185" i="2"/>
  <c r="H185" i="2" s="1"/>
  <c r="D183" i="2"/>
  <c r="E183" i="2"/>
  <c r="F183" i="2"/>
  <c r="H183" i="2" s="1"/>
  <c r="D177" i="2"/>
  <c r="E177" i="2"/>
  <c r="F177" i="2"/>
  <c r="D173" i="2"/>
  <c r="E173" i="2"/>
  <c r="F173" i="2"/>
  <c r="D171" i="2"/>
  <c r="E171" i="2"/>
  <c r="F171" i="2"/>
  <c r="H171" i="2" s="1"/>
  <c r="D166" i="2"/>
  <c r="E166" i="2"/>
  <c r="F166" i="2"/>
  <c r="H166" i="2" s="1"/>
  <c r="D164" i="2"/>
  <c r="E164" i="2"/>
  <c r="F164" i="2"/>
  <c r="D158" i="2"/>
  <c r="D157" i="2" s="1"/>
  <c r="E158" i="2"/>
  <c r="E157" i="2" s="1"/>
  <c r="F158" i="2"/>
  <c r="D151" i="2"/>
  <c r="E151" i="2"/>
  <c r="F151" i="2"/>
  <c r="H151" i="2" s="1"/>
  <c r="D147" i="2"/>
  <c r="E147" i="2"/>
  <c r="F147" i="2"/>
  <c r="H147" i="2" s="1"/>
  <c r="D139" i="2"/>
  <c r="D134" i="2" s="1"/>
  <c r="F139" i="2"/>
  <c r="D132" i="2"/>
  <c r="E132" i="2"/>
  <c r="F132" i="2"/>
  <c r="H132" i="2" s="1"/>
  <c r="D128" i="2"/>
  <c r="E128" i="2"/>
  <c r="F128" i="2"/>
  <c r="H128" i="2" s="1"/>
  <c r="D120" i="2"/>
  <c r="E120" i="2"/>
  <c r="F120" i="2"/>
  <c r="D116" i="2"/>
  <c r="D111" i="2" s="1"/>
  <c r="E116" i="2"/>
  <c r="E111" i="2" s="1"/>
  <c r="F116" i="2"/>
  <c r="D109" i="2"/>
  <c r="E109" i="2"/>
  <c r="F109" i="2"/>
  <c r="H109" i="2" s="1"/>
  <c r="D107" i="2"/>
  <c r="E107" i="2"/>
  <c r="F107" i="2"/>
  <c r="H107" i="2" s="1"/>
  <c r="D104" i="2"/>
  <c r="E104" i="2"/>
  <c r="H120" i="2" l="1"/>
  <c r="H164" i="2"/>
  <c r="H177" i="2"/>
  <c r="H193" i="2"/>
  <c r="H116" i="2"/>
  <c r="H139" i="2"/>
  <c r="H158" i="2"/>
  <c r="H173" i="2"/>
  <c r="H190" i="2"/>
  <c r="F189" i="2"/>
  <c r="F126" i="2"/>
  <c r="H126" i="2" s="1"/>
  <c r="F111" i="2"/>
  <c r="H111" i="2" s="1"/>
  <c r="F134" i="2"/>
  <c r="H134" i="2" s="1"/>
  <c r="F157" i="2"/>
  <c r="H157" i="2" s="1"/>
  <c r="F163" i="2"/>
  <c r="D189" i="2"/>
  <c r="D188" i="2" s="1"/>
  <c r="E189" i="2"/>
  <c r="E188" i="2" s="1"/>
  <c r="E163" i="2"/>
  <c r="D163" i="2"/>
  <c r="E126" i="2"/>
  <c r="D126" i="2"/>
  <c r="D100" i="2"/>
  <c r="E100" i="2"/>
  <c r="F100" i="2"/>
  <c r="H100" i="2" s="1"/>
  <c r="D96" i="2"/>
  <c r="E96" i="2"/>
  <c r="F96" i="2"/>
  <c r="H96" i="2" s="1"/>
  <c r="D90" i="2"/>
  <c r="E90" i="2"/>
  <c r="F90" i="2"/>
  <c r="D87" i="2"/>
  <c r="E87" i="2"/>
  <c r="F87" i="2"/>
  <c r="D84" i="2"/>
  <c r="E84" i="2"/>
  <c r="F84" i="2"/>
  <c r="H84" i="2" s="1"/>
  <c r="D81" i="2"/>
  <c r="E81" i="2"/>
  <c r="F81" i="2"/>
  <c r="H81" i="2" s="1"/>
  <c r="D76" i="2"/>
  <c r="E76" i="2"/>
  <c r="F76" i="2"/>
  <c r="D74" i="2"/>
  <c r="E74" i="2"/>
  <c r="F74" i="2"/>
  <c r="D54" i="2"/>
  <c r="E54" i="2"/>
  <c r="F54" i="2"/>
  <c r="H54" i="2" s="1"/>
  <c r="D50" i="2"/>
  <c r="E50" i="2"/>
  <c r="F50" i="2"/>
  <c r="H50" i="2" s="1"/>
  <c r="D48" i="2"/>
  <c r="E48" i="2"/>
  <c r="F48" i="2"/>
  <c r="D42" i="2"/>
  <c r="E42" i="2"/>
  <c r="F42" i="2"/>
  <c r="D39" i="2"/>
  <c r="E39" i="2"/>
  <c r="F39" i="2"/>
  <c r="H39" i="2" s="1"/>
  <c r="D37" i="2"/>
  <c r="E37" i="2"/>
  <c r="F37" i="2"/>
  <c r="H37" i="2" s="1"/>
  <c r="D29" i="2"/>
  <c r="E29" i="2"/>
  <c r="F29" i="2"/>
  <c r="D25" i="2"/>
  <c r="D24" i="2" s="1"/>
  <c r="E25" i="2"/>
  <c r="E24" i="2" s="1"/>
  <c r="F25" i="2"/>
  <c r="D16" i="2"/>
  <c r="D15" i="2" s="1"/>
  <c r="E16" i="2"/>
  <c r="E15" i="2" s="1"/>
  <c r="F16" i="2"/>
  <c r="H16" i="2" s="1"/>
  <c r="D13" i="2"/>
  <c r="E13" i="2"/>
  <c r="F13" i="2"/>
  <c r="H13" i="2" s="1"/>
  <c r="D11" i="2"/>
  <c r="E11" i="2"/>
  <c r="F11" i="2"/>
  <c r="D8" i="2"/>
  <c r="E8" i="2"/>
  <c r="F8" i="2"/>
  <c r="D33" i="3"/>
  <c r="D32" i="3" s="1"/>
  <c r="E33" i="3"/>
  <c r="E32" i="3" s="1"/>
  <c r="F33" i="3"/>
  <c r="H33" i="3" s="1"/>
  <c r="D28" i="3"/>
  <c r="E28" i="3"/>
  <c r="F28" i="3"/>
  <c r="D24" i="3"/>
  <c r="E24" i="3"/>
  <c r="F24" i="3"/>
  <c r="D20" i="3"/>
  <c r="E20" i="3"/>
  <c r="F20" i="3"/>
  <c r="H20" i="3" s="1"/>
  <c r="D15" i="3"/>
  <c r="E15" i="3"/>
  <c r="F15" i="3"/>
  <c r="H15" i="3" s="1"/>
  <c r="D13" i="3"/>
  <c r="E13" i="3"/>
  <c r="F13" i="3"/>
  <c r="D8" i="3"/>
  <c r="E8" i="3"/>
  <c r="F8" i="3"/>
  <c r="H8" i="3" s="1"/>
  <c r="C13" i="3"/>
  <c r="C8" i="3"/>
  <c r="C8" i="1"/>
  <c r="C7" i="1" s="1"/>
  <c r="D8" i="1"/>
  <c r="E8" i="1"/>
  <c r="E7" i="1" s="1"/>
  <c r="C11" i="1"/>
  <c r="C10" i="1" s="1"/>
  <c r="D11" i="1"/>
  <c r="E11" i="1"/>
  <c r="E10" i="1" s="1"/>
  <c r="C13" i="1"/>
  <c r="E13" i="1"/>
  <c r="C18" i="1"/>
  <c r="D18" i="1"/>
  <c r="E18" i="1"/>
  <c r="C20" i="1"/>
  <c r="D20" i="1"/>
  <c r="E20" i="1"/>
  <c r="C23" i="1"/>
  <c r="C22" i="1" s="1"/>
  <c r="D23" i="1"/>
  <c r="E23" i="1"/>
  <c r="E22" i="1" s="1"/>
  <c r="C27" i="1"/>
  <c r="D27" i="1"/>
  <c r="E27" i="1"/>
  <c r="C29" i="1"/>
  <c r="D29" i="1"/>
  <c r="E29" i="1"/>
  <c r="C32" i="1"/>
  <c r="C31" i="1" s="1"/>
  <c r="D32" i="1"/>
  <c r="E32" i="1"/>
  <c r="E31" i="1" s="1"/>
  <c r="C36" i="1"/>
  <c r="C35" i="1" s="1"/>
  <c r="C34" i="1" s="1"/>
  <c r="D36" i="1"/>
  <c r="E36" i="1"/>
  <c r="E35" i="1" s="1"/>
  <c r="E34" i="1" s="1"/>
  <c r="C42" i="1"/>
  <c r="D42" i="1"/>
  <c r="E42" i="1"/>
  <c r="C44" i="1"/>
  <c r="D44" i="1"/>
  <c r="E44" i="1"/>
  <c r="C47" i="1"/>
  <c r="C46" i="1" s="1"/>
  <c r="D47" i="1"/>
  <c r="E47" i="1"/>
  <c r="E46" i="1" s="1"/>
  <c r="C51" i="1"/>
  <c r="D51" i="1"/>
  <c r="E51" i="1"/>
  <c r="C53" i="1"/>
  <c r="D53" i="1"/>
  <c r="E53" i="1"/>
  <c r="C56" i="1"/>
  <c r="C55" i="1" s="1"/>
  <c r="D56" i="1"/>
  <c r="E56" i="1"/>
  <c r="E55" i="1" s="1"/>
  <c r="H163" i="2" l="1"/>
  <c r="H11" i="2"/>
  <c r="H29" i="2"/>
  <c r="H48" i="2"/>
  <c r="H76" i="2"/>
  <c r="H90" i="2"/>
  <c r="F188" i="2"/>
  <c r="H188" i="2" s="1"/>
  <c r="H189" i="2"/>
  <c r="H8" i="2"/>
  <c r="H25" i="2"/>
  <c r="H42" i="2"/>
  <c r="H74" i="2"/>
  <c r="H87" i="2"/>
  <c r="H13" i="3"/>
  <c r="H28" i="3"/>
  <c r="H24" i="3"/>
  <c r="F32" i="3"/>
  <c r="H32" i="3" s="1"/>
  <c r="F15" i="2"/>
  <c r="H15" i="2" s="1"/>
  <c r="F24" i="2"/>
  <c r="H24" i="2" s="1"/>
  <c r="D95" i="2"/>
  <c r="D89" i="2" s="1"/>
  <c r="F45" i="2"/>
  <c r="D55" i="1"/>
  <c r="D46" i="1"/>
  <c r="D35" i="1"/>
  <c r="D31" i="1"/>
  <c r="D22" i="1"/>
  <c r="D13" i="1"/>
  <c r="D10" i="1"/>
  <c r="D7" i="1"/>
  <c r="F7" i="3"/>
  <c r="H7" i="3" s="1"/>
  <c r="F53" i="2"/>
  <c r="H53" i="2" s="1"/>
  <c r="E95" i="2"/>
  <c r="E53" i="2"/>
  <c r="F28" i="2"/>
  <c r="F7" i="2"/>
  <c r="H7" i="2" s="1"/>
  <c r="E7" i="2"/>
  <c r="E6" i="2" s="1"/>
  <c r="D45" i="2"/>
  <c r="D53" i="2"/>
  <c r="D17" i="1"/>
  <c r="C41" i="1"/>
  <c r="C40" i="1" s="1"/>
  <c r="C26" i="1"/>
  <c r="C25" i="1" s="1"/>
  <c r="C50" i="1"/>
  <c r="C49" i="1" s="1"/>
  <c r="D41" i="1"/>
  <c r="D26" i="1"/>
  <c r="E17" i="1"/>
  <c r="E6" i="1" s="1"/>
  <c r="E45" i="2"/>
  <c r="E28" i="2"/>
  <c r="D28" i="2"/>
  <c r="D7" i="2"/>
  <c r="E7" i="3"/>
  <c r="E6" i="3" s="1"/>
  <c r="E5" i="3" s="1"/>
  <c r="D7" i="3"/>
  <c r="D6" i="3" s="1"/>
  <c r="D5" i="3" s="1"/>
  <c r="E50" i="1"/>
  <c r="E49" i="1" s="1"/>
  <c r="C17" i="1"/>
  <c r="C6" i="1" s="1"/>
  <c r="D50" i="1"/>
  <c r="E41" i="1"/>
  <c r="E40" i="1" s="1"/>
  <c r="E26" i="1"/>
  <c r="E25" i="1" s="1"/>
  <c r="E144" i="2"/>
  <c r="E139" i="2" s="1"/>
  <c r="E134" i="2" s="1"/>
  <c r="H28" i="2" l="1"/>
  <c r="H45" i="2"/>
  <c r="F6" i="3"/>
  <c r="F6" i="2"/>
  <c r="H6" i="2" s="1"/>
  <c r="E89" i="2"/>
  <c r="D49" i="1"/>
  <c r="D40" i="1"/>
  <c r="D34" i="1"/>
  <c r="D25" i="1"/>
  <c r="D6" i="1"/>
  <c r="E44" i="2"/>
  <c r="D6" i="2"/>
  <c r="D44" i="2"/>
  <c r="D27" i="2" s="1"/>
  <c r="C5" i="1"/>
  <c r="E5" i="1"/>
  <c r="C48" i="2"/>
  <c r="H44" i="2" l="1"/>
  <c r="F5" i="3"/>
  <c r="H5" i="3" s="1"/>
  <c r="H6" i="3"/>
  <c r="E27" i="2"/>
  <c r="E5" i="2" s="1"/>
  <c r="D5" i="1"/>
  <c r="D5" i="2"/>
  <c r="C116" i="2" l="1"/>
  <c r="F8" i="1" l="1"/>
  <c r="H8" i="1" s="1"/>
  <c r="F11" i="1"/>
  <c r="H11" i="1" s="1"/>
  <c r="F18" i="1"/>
  <c r="H18" i="1" s="1"/>
  <c r="F20" i="1"/>
  <c r="H20" i="1" s="1"/>
  <c r="F23" i="1"/>
  <c r="H23" i="1" s="1"/>
  <c r="F27" i="1"/>
  <c r="H27" i="1" s="1"/>
  <c r="F29" i="1"/>
  <c r="H29" i="1" s="1"/>
  <c r="F32" i="1"/>
  <c r="H32" i="1" s="1"/>
  <c r="F36" i="1"/>
  <c r="H36" i="1" s="1"/>
  <c r="F42" i="1"/>
  <c r="H42" i="1" s="1"/>
  <c r="F44" i="1"/>
  <c r="H44" i="1" s="1"/>
  <c r="F47" i="1"/>
  <c r="H47" i="1" s="1"/>
  <c r="F51" i="1"/>
  <c r="H51" i="1" s="1"/>
  <c r="F53" i="1"/>
  <c r="H53" i="1" s="1"/>
  <c r="F56" i="1"/>
  <c r="H56" i="1" s="1"/>
  <c r="F46" i="1" l="1"/>
  <c r="H46" i="1" s="1"/>
  <c r="F13" i="1"/>
  <c r="H13" i="1" s="1"/>
  <c r="F26" i="1"/>
  <c r="H26" i="1" s="1"/>
  <c r="F22" i="1"/>
  <c r="H22" i="1" s="1"/>
  <c r="F7" i="1"/>
  <c r="H7" i="1" s="1"/>
  <c r="F55" i="1"/>
  <c r="H55" i="1" s="1"/>
  <c r="F41" i="1"/>
  <c r="H41" i="1" s="1"/>
  <c r="F35" i="1"/>
  <c r="H35" i="1" s="1"/>
  <c r="F31" i="1"/>
  <c r="H31" i="1" s="1"/>
  <c r="F10" i="1"/>
  <c r="H10" i="1" s="1"/>
  <c r="F17" i="1"/>
  <c r="H17" i="1" s="1"/>
  <c r="F50" i="1"/>
  <c r="H50" i="1" s="1"/>
  <c r="F25" i="1" l="1"/>
  <c r="H25" i="1" s="1"/>
  <c r="F6" i="1"/>
  <c r="H6" i="1" s="1"/>
  <c r="F40" i="1"/>
  <c r="H40" i="1" s="1"/>
  <c r="F34" i="1"/>
  <c r="H34" i="1" s="1"/>
  <c r="F49" i="1"/>
  <c r="H49" i="1" s="1"/>
  <c r="F5" i="1" l="1"/>
  <c r="H5" i="1" s="1"/>
  <c r="C33" i="3" l="1"/>
  <c r="C15" i="3"/>
  <c r="C28" i="3"/>
  <c r="C24" i="3"/>
  <c r="C100" i="2"/>
  <c r="C139" i="2"/>
  <c r="C132" i="2"/>
  <c r="C128" i="2"/>
  <c r="C107" i="2"/>
  <c r="C96" i="2"/>
  <c r="C74" i="2"/>
  <c r="C50" i="2"/>
  <c r="C32" i="3" l="1"/>
  <c r="C20" i="3"/>
  <c r="C7" i="3" l="1"/>
  <c r="C104" i="2"/>
  <c r="C54" i="2"/>
  <c r="C6" i="3" l="1"/>
  <c r="C5" i="3" s="1"/>
  <c r="C193" i="2"/>
  <c r="C190" i="2" l="1"/>
  <c r="C185" i="2" l="1"/>
  <c r="C183" i="2" l="1"/>
  <c r="C177" i="2" l="1"/>
  <c r="C173" i="2" l="1"/>
  <c r="C171" i="2" l="1"/>
  <c r="C166" i="2" l="1"/>
  <c r="C164" i="2" l="1"/>
  <c r="C163" i="2" l="1"/>
  <c r="C158" i="2"/>
  <c r="C157" i="2" l="1"/>
  <c r="C151" i="2"/>
  <c r="C147" i="2" l="1"/>
  <c r="C134" i="2" l="1"/>
  <c r="C126" i="2" l="1"/>
  <c r="C120" i="2" l="1"/>
  <c r="C111" i="2" l="1"/>
  <c r="C109" i="2" l="1"/>
  <c r="C95" i="2" l="1"/>
  <c r="C90" i="2" l="1"/>
  <c r="C89" i="2" l="1"/>
  <c r="C87" i="2"/>
  <c r="C84" i="2" l="1"/>
  <c r="C81" i="2" l="1"/>
  <c r="C76" i="2" l="1"/>
  <c r="C53" i="2" l="1"/>
  <c r="C45" i="2" l="1"/>
  <c r="C44" i="2" l="1"/>
  <c r="C42" i="2"/>
  <c r="C39" i="2" l="1"/>
  <c r="C37" i="2" l="1"/>
  <c r="C29" i="2" l="1"/>
  <c r="C28" i="2" l="1"/>
  <c r="C27" i="2" l="1"/>
  <c r="C25" i="2"/>
  <c r="C24" i="2" l="1"/>
  <c r="C16" i="2"/>
  <c r="C15" i="2" l="1"/>
  <c r="C13" i="2"/>
  <c r="C11" i="2" l="1"/>
  <c r="C8" i="2" l="1"/>
  <c r="C7" i="2" l="1"/>
  <c r="C6" i="2" l="1"/>
  <c r="C195" i="2" l="1"/>
  <c r="C189" i="2" l="1"/>
  <c r="C188" i="2" l="1"/>
  <c r="C5" i="2" l="1"/>
  <c r="F104" i="2"/>
  <c r="F95" i="2" l="1"/>
  <c r="H95" i="2" s="1"/>
  <c r="H104" i="2"/>
  <c r="F89" i="2" l="1"/>
  <c r="F27" i="2" l="1"/>
  <c r="H89" i="2"/>
  <c r="H27" i="2" l="1"/>
  <c r="F5" i="2"/>
</calcChain>
</file>

<file path=xl/sharedStrings.xml><?xml version="1.0" encoding="utf-8"?>
<sst xmlns="http://schemas.openxmlformats.org/spreadsheetml/2006/main" count="310" uniqueCount="269">
  <si>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</si>
  <si>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</si>
  <si>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</si>
  <si>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</si>
  <si>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</si>
  <si>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</si>
  <si>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</si>
  <si>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</si>
  <si>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</si>
  <si>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</si>
  <si>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</si>
  <si>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</si>
  <si>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</si>
  <si>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</si>
  <si>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</si>
  <si>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</si>
  <si>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</si>
  <si>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</si>
  <si>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</si>
  <si>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</si>
  <si>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</si>
  <si>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</si>
  <si>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</si>
  <si>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</si>
  <si>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</si>
  <si>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</si>
  <si>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</si>
  <si>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</si>
  <si>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</si>
  <si>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</si>
  <si>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</si>
  <si>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</si>
  <si>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</si>
  <si>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</si>
  <si>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</si>
  <si>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</si>
  <si>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</si>
  <si>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</si>
  <si>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</si>
  <si>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</si>
  <si>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</si>
  <si>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</si>
  <si>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</si>
  <si>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</si>
  <si>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</si>
  <si>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</si>
  <si>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</si>
  <si>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</si>
  <si>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</si>
  <si>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</si>
  <si>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</si>
  <si>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</si>
  <si>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</si>
  <si>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</si>
  <si>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</si>
  <si>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</si>
  <si>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31219</t>
  </si>
  <si>
    <t>Ostali nenavedeni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</si>
  <si>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</si>
  <si>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</si>
  <si>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</si>
  <si>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</si>
  <si>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</si>
  <si>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</si>
  <si>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</si>
  <si>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</si>
  <si>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</si>
  <si>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</si>
  <si>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</si>
  <si>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</si>
  <si>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</si>
  <si>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</si>
  <si>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</si>
  <si>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</si>
  <si>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</si>
  <si>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</si>
  <si>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</si>
  <si>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</si>
  <si>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</si>
  <si>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</si>
  <si>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</si>
  <si>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</si>
  <si>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</si>
  <si>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</si>
  <si>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</si>
  <si>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</si>
  <si>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</si>
  <si>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</si>
  <si>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</si>
  <si>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</si>
  <si>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</si>
  <si>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</si>
  <si>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</si>
  <si>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</si>
  <si>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</si>
  <si>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</si>
  <si>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</si>
  <si>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</si>
  <si>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</si>
  <si>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</si>
  <si>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</si>
  <si>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</si>
  <si>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</si>
  <si>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</si>
  <si>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</si>
  <si>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</si>
  <si>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</si>
  <si>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</si>
  <si>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</si>
  <si>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</si>
  <si>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</si>
  <si>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</si>
  <si>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</si>
  <si>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</si>
  <si>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</si>
  <si>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</si>
  <si>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</si>
  <si>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</si>
  <si>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</si>
  <si>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</si>
  <si>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</si>
  <si>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</si>
  <si>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</si>
  <si>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</si>
  <si>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</si>
  <si>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</si>
  <si>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</si>
  <si>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</si>
  <si>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</si>
  <si>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</si>
  <si>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</si>
  <si>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</si>
  <si>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</si>
  <si>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</si>
  <si>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</si>
  <si>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</si>
  <si>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</si>
  <si>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</si>
  <si>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</si>
  <si>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</si>
  <si>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</si>
  <si>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</si>
  <si>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</si>
  <si>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</si>
  <si>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</si>
  <si>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</si>
  <si>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</si>
  <si>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</si>
  <si>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</si>
  <si>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</si>
  <si>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</si>
  <si>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</si>
  <si>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</si>
  <si>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</si>
  <si>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</si>
  <si>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</si>
  <si>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</si>
  <si>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</si>
  <si>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</si>
  <si>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</si>
  <si>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</si>
  <si>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</si>
  <si>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</si>
  <si>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</si>
  <si>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</si>
  <si>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</si>
  <si>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</si>
  <si>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</si>
  <si>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</si>
  <si>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</si>
  <si>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</si>
  <si>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</si>
  <si>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</si>
  <si>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</si>
  <si>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</si>
  <si>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</si>
  <si>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</si>
  <si>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</si>
  <si>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</si>
  <si>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</si>
  <si>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</si>
  <si>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</si>
  <si>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</si>
  <si>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</si>
  <si>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</si>
  <si>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</si>
  <si>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</si>
  <si>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</si>
  <si>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</si>
  <si>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</si>
  <si>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</si>
  <si>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</si>
  <si>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</si>
  <si>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</si>
  <si>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</si>
  <si>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</si>
  <si>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</si>
  <si>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</si>
  <si>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</si>
  <si>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</si>
  <si>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</si>
  <si>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</si>
  <si>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</si>
  <si>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</si>
  <si>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</si>
  <si>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</si>
  <si>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</si>
  <si>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</si>
  <si>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</si>
  <si>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</si>
  <si>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</si>
  <si>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</si>
  <si>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</si>
  <si>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</si>
  <si>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</si>
  <si>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Negativne tečajne razlike</t>
  </si>
  <si>
    <t>Zatezne kamate</t>
  </si>
  <si>
    <t>Zatezne kamate iz poslovnih odnosa</t>
  </si>
  <si>
    <t>Rashodi za nabavu nefinancijske imovine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</si>
  <si>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</si>
  <si>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</si>
  <si>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</si>
  <si>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</si>
  <si>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</si>
  <si>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</si>
  <si>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</si>
  <si>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Oprema za održavanje i zaštitu</t>
  </si>
  <si>
    <t>Oprema za grijanje, ventilaciju i hlađenje</t>
  </si>
  <si>
    <t>Oprema za održavanje prostorija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</si>
  <si>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</si>
  <si>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</si>
  <si>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</si>
  <si>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</si>
  <si>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</si>
  <si>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</si>
  <si>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</si>
  <si>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</si>
  <si>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</si>
  <si>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</si>
  <si>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</si>
  <si>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</si>
  <si>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</si>
  <si>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</si>
  <si>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Nematerijalna proizvedena imovina</t>
  </si>
  <si>
    <t>Ulaganja u računalne programe</t>
  </si>
  <si>
    <t>Pomoći od međunarodnih organizacija</t>
  </si>
  <si>
    <t>Tekuće pomoći od međunarodnih organizacija</t>
  </si>
  <si>
    <t>Ostale intelektualne usluge - ostali projekti i usluge</t>
  </si>
  <si>
    <t>Negativne tečajne razlike i razlike zbog primjene valutne klauzule</t>
  </si>
  <si>
    <t>Laboratorijske usluge - Eko Karta</t>
  </si>
  <si>
    <t>Ostale usluge za komunikaciju i prijevoz</t>
  </si>
  <si>
    <t>Zatezne kamate za doprinose</t>
  </si>
  <si>
    <t>Telefoni i ostali komunikacijski uređaji</t>
  </si>
  <si>
    <t>Komunikacijska oprema</t>
  </si>
  <si>
    <t>Prijedlog plana 
UV 37; 31.12.2023</t>
  </si>
  <si>
    <t>Prijelog rebalansa 
18.12.2024
UV 55</t>
  </si>
  <si>
    <t>Izvršenje plana 
01-11/2024</t>
  </si>
  <si>
    <t>Prijedlog plana 2025</t>
  </si>
  <si>
    <t>Plan 2025 / 2024 u %</t>
  </si>
  <si>
    <t>PLAN RASHODA POSLOVANJA 2025</t>
  </si>
  <si>
    <t>PLAN RASHODA ZA NABAVU NEFINANCIJSKE IMOVINE 2025</t>
  </si>
  <si>
    <t>Rashodi za dodatna ulaganja na nefinancijskoj imovini</t>
  </si>
  <si>
    <t>Dodatna ulaganja na građevinskim objektima</t>
  </si>
  <si>
    <t xml:space="preserve">Tekuće pomoći proračunskim korisnicima iz proračuna koji im nije nadležan - Distribucija cjepiva </t>
  </si>
  <si>
    <t>Rashod po osnovi utroška lijekova</t>
  </si>
  <si>
    <t>Rashodi lijekova i potrošnog medicinskog materijala kod zdravstvenih ustanova</t>
  </si>
  <si>
    <t>Rashodi po osnovi utroška lijekova i potrošnog medicinskog materijala</t>
  </si>
  <si>
    <t xml:space="preserve">Plan 2025 / 2024 </t>
  </si>
  <si>
    <t>PLAN PRIHODA POSLOVANJA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</si>
</sst>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  <fill>
      <patternFill patternType="solid">
        <fgColor theme="9" tint="0.59999389629810485"/>
        <bgColor rgb="FFEBE6F2"/>
      </patternFill>
    </fill>
    <fill>
      <patternFill patternType="solid">
        <fgColor theme="9"/>
        <bgColor rgb="FF809EC2"/>
      </patternFill>
    </fill>
    <fill>
      <patternFill patternType="solid">
        <fgColor theme="9" tint="0.59999389629810485"/>
        <bgColor rgb="FFB3C5DB"/>
      </patternFill>
    </fill>
    <fill>
      <patternFill patternType="solid">
        <fgColor theme="9" tint="0.59999389629810485"/>
        <bgColor rgb="FFCBD8E7"/>
      </patternFill>
    </fill>
    <fill>
      <patternFill patternType="solid">
        <fgColor theme="9" tint="0.79998168889431442"/>
        <bgColor rgb="FFB3C5DB"/>
      </patternFill>
    </fill>
    <fill>
      <patternFill patternType="solid">
        <fgColor theme="9" tint="0.79998168889431442"/>
        <bgColor rgb="FFE6EBF2"/>
      </patternFill>
    </fill>
    <fill>
      <patternFill patternType="solid">
        <fgColor theme="9" tint="0.79998168889431442"/>
        <bgColor rgb="FFCBD8E7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3" fillId="0" borderId="0"/>
  </cellStyleXfs>
  <cellXfs count="110">
    <xf numFmtId="0" fontId="0" fillId="0" borderId="0" xfId="0"/>
    <xf numFmtId="0" fontId="4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9" borderId="2" xfId="0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4" fontId="4" fillId="9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10" borderId="2" xfId="0" applyFont="1" applyFill="1" applyBorder="1" applyAlignment="1">
      <alignment vertical="center"/>
    </xf>
    <xf numFmtId="3" fontId="4" fillId="10" borderId="2" xfId="0" applyNumberFormat="1" applyFont="1" applyFill="1" applyBorder="1" applyAlignment="1">
      <alignment vertical="center"/>
    </xf>
    <xf numFmtId="4" fontId="4" fillId="10" borderId="2" xfId="0" applyNumberFormat="1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3" fontId="4" fillId="8" borderId="2" xfId="0" applyNumberFormat="1" applyFont="1" applyFill="1" applyBorder="1" applyAlignment="1">
      <alignment vertical="center"/>
    </xf>
    <xf numFmtId="4" fontId="4" fillId="8" borderId="2" xfId="0" applyNumberFormat="1" applyFont="1" applyFill="1" applyBorder="1" applyAlignment="1">
      <alignment vertical="center"/>
    </xf>
    <xf numFmtId="0" fontId="4" fillId="11" borderId="2" xfId="0" applyFont="1" applyFill="1" applyBorder="1" applyAlignment="1">
      <alignment vertical="center"/>
    </xf>
    <xf numFmtId="3" fontId="4" fillId="11" borderId="2" xfId="0" applyNumberFormat="1" applyFont="1" applyFill="1" applyBorder="1" applyAlignment="1">
      <alignment vertical="center"/>
    </xf>
    <xf numFmtId="4" fontId="4" fillId="11" borderId="2" xfId="0" applyNumberFormat="1" applyFont="1" applyFill="1" applyBorder="1" applyAlignment="1">
      <alignment vertical="center"/>
    </xf>
    <xf numFmtId="0" fontId="4" fillId="13" borderId="2" xfId="0" applyFont="1" applyFill="1" applyBorder="1" applyAlignment="1">
      <alignment vertical="center"/>
    </xf>
    <xf numFmtId="3" fontId="4" fillId="13" borderId="2" xfId="0" applyNumberFormat="1" applyFont="1" applyFill="1" applyBorder="1" applyAlignment="1">
      <alignment vertical="center"/>
    </xf>
    <xf numFmtId="4" fontId="4" fillId="13" borderId="2" xfId="0" applyNumberFormat="1" applyFont="1" applyFill="1" applyBorder="1" applyAlignment="1">
      <alignment vertical="center"/>
    </xf>
    <xf numFmtId="0" fontId="4" fillId="12" borderId="2" xfId="0" applyFont="1" applyFill="1" applyBorder="1" applyAlignment="1">
      <alignment vertical="center"/>
    </xf>
    <xf numFmtId="3" fontId="4" fillId="12" borderId="2" xfId="0" applyNumberFormat="1" applyFont="1" applyFill="1" applyBorder="1" applyAlignment="1">
      <alignment vertical="center"/>
    </xf>
    <xf numFmtId="4" fontId="4" fillId="12" borderId="2" xfId="0" applyNumberFormat="1" applyFont="1" applyFill="1" applyBorder="1" applyAlignment="1">
      <alignment vertical="center"/>
    </xf>
    <xf numFmtId="0" fontId="4" fillId="14" borderId="2" xfId="0" applyFont="1" applyFill="1" applyBorder="1" applyAlignment="1">
      <alignment vertical="center"/>
    </xf>
    <xf numFmtId="3" fontId="4" fillId="14" borderId="2" xfId="0" applyNumberFormat="1" applyFont="1" applyFill="1" applyBorder="1" applyAlignment="1">
      <alignment vertical="center"/>
    </xf>
    <xf numFmtId="4" fontId="4" fillId="14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4" fillId="15" borderId="2" xfId="0" applyFont="1" applyFill="1" applyBorder="1" applyAlignment="1">
      <alignment vertical="center"/>
    </xf>
    <xf numFmtId="3" fontId="4" fillId="15" borderId="2" xfId="0" applyNumberFormat="1" applyFont="1" applyFill="1" applyBorder="1" applyAlignment="1">
      <alignment vertical="center"/>
    </xf>
    <xf numFmtId="4" fontId="4" fillId="15" borderId="2" xfId="0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3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4" fontId="6" fillId="0" borderId="0" xfId="0" applyNumberFormat="1" applyFont="1"/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4" fillId="9" borderId="3" xfId="0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4" fontId="4" fillId="9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3" fontId="4" fillId="5" borderId="3" xfId="0" applyNumberFormat="1" applyFont="1" applyFill="1" applyBorder="1" applyAlignment="1">
      <alignment vertical="center"/>
    </xf>
    <xf numFmtId="4" fontId="4" fillId="5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vertical="center"/>
    </xf>
    <xf numFmtId="4" fontId="4" fillId="6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7" borderId="3" xfId="0" applyFont="1" applyFill="1" applyBorder="1" applyAlignment="1">
      <alignment horizontal="right" vertical="center"/>
    </xf>
    <xf numFmtId="0" fontId="4" fillId="7" borderId="3" xfId="0" applyFont="1" applyFill="1" applyBorder="1" applyAlignment="1">
      <alignment vertical="center"/>
    </xf>
    <xf numFmtId="3" fontId="4" fillId="7" borderId="3" xfId="0" applyNumberFormat="1" applyFont="1" applyFill="1" applyBorder="1" applyAlignment="1">
      <alignment vertical="center"/>
    </xf>
    <xf numFmtId="4" fontId="4" fillId="7" borderId="3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9" borderId="3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4" fontId="7" fillId="9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vertical="center"/>
    </xf>
    <xf numFmtId="3" fontId="7" fillId="5" borderId="3" xfId="0" applyNumberFormat="1" applyFont="1" applyFill="1" applyBorder="1" applyAlignment="1">
      <alignment horizontal="right" vertical="center"/>
    </xf>
    <xf numFmtId="4" fontId="7" fillId="5" borderId="3" xfId="0" applyNumberFormat="1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 vertical="center"/>
    </xf>
    <xf numFmtId="0" fontId="7" fillId="6" borderId="3" xfId="0" applyFont="1" applyFill="1" applyBorder="1" applyAlignment="1">
      <alignment vertical="center"/>
    </xf>
    <xf numFmtId="3" fontId="7" fillId="6" borderId="3" xfId="0" applyNumberFormat="1" applyFont="1" applyFill="1" applyBorder="1" applyAlignment="1">
      <alignment horizontal="right" vertical="center"/>
    </xf>
    <xf numFmtId="4" fontId="7" fillId="6" borderId="3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horizontal="right" vertical="center"/>
    </xf>
    <xf numFmtId="4" fontId="7" fillId="3" borderId="3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vertical="center"/>
    </xf>
    <xf numFmtId="3" fontId="7" fillId="4" borderId="3" xfId="0" applyNumberFormat="1" applyFont="1" applyFill="1" applyBorder="1" applyAlignment="1">
      <alignment horizontal="right" vertical="center"/>
    </xf>
    <xf numFmtId="4" fontId="7" fillId="4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0" fontId="7" fillId="6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B2F24A6F-EEA6-4B1D-8A2E-7CC93DA7F683}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colors>
    <mruColors>
      <color rgb="FFD08CCB"/>
      <color rgb="FF009999"/>
      <color rgb="FF8F1946"/>
      <color rgb="FFE2C2F0"/>
      <color rgb="FFF3971D"/>
      <color rgb="FFF7E787"/>
      <color rgb="FFE6EBF2"/>
      <color rgb="FFCB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59999389629810485"/>
    <pageSetUpPr fitToPage="1"/>
  </sheetPr>
  <dimension ref="A1:O57"/>
  <sheetViews>
    <sheetView zoomScaleNormal="100" workbookViewId="0">
      <selection sqref="A1:H1"/>
    </sheetView>
  </sheetViews>
  <sheetFormatPr defaultRowHeight="12.75" x14ac:dyDescent="0.2"/>
  <cols>
    <col min="1" max="1" width="10.7109375" style="38" customWidth="1"/>
    <col min="2" max="2" width="65.7109375" style="38" customWidth="1"/>
    <col min="3" max="5" width="15.7109375" style="38" customWidth="1"/>
    <col min="6" max="7" width="15.7109375" style="39" customWidth="1"/>
    <col min="8" max="8" width="15.7109375" style="44" customWidth="1"/>
    <col min="9" max="9" width="9.140625" style="39" customWidth="1"/>
    <col min="10" max="16384" width="9.140625" style="39"/>
  </cols>
  <sheetData>
    <row r="1" spans="1:15" ht="20.100000000000001" customHeight="1" x14ac:dyDescent="0.2">
      <c r="A1" s="108" t="s">
        <v>268</v>
      </c>
      <c r="B1" s="108"/>
      <c r="C1" s="108"/>
      <c r="D1" s="108"/>
      <c r="E1" s="108"/>
      <c r="F1" s="108"/>
      <c r="G1" s="108"/>
      <c r="H1" s="108"/>
    </row>
    <row r="3" spans="1:15" ht="51" x14ac:dyDescent="0.2">
      <c r="A3" s="3" t="s">
        <v>0</v>
      </c>
      <c r="B3" s="3" t="s">
        <v>1</v>
      </c>
      <c r="C3" s="4" t="s">
        <v>254</v>
      </c>
      <c r="D3" s="4" t="s">
        <v>255</v>
      </c>
      <c r="E3" s="4" t="s">
        <v>256</v>
      </c>
      <c r="F3" s="4" t="s">
        <v>257</v>
      </c>
      <c r="G3" s="4" t="s">
        <v>267</v>
      </c>
      <c r="H3" s="5" t="s">
        <v>258</v>
      </c>
    </row>
    <row r="4" spans="1:15" s="47" customFormat="1" ht="9.9499999999999993" customHeight="1" x14ac:dyDescent="0.2">
      <c r="A4" s="46">
        <v>1</v>
      </c>
      <c r="B4" s="46">
        <v>2</v>
      </c>
      <c r="C4" s="46"/>
      <c r="D4" s="46"/>
      <c r="E4" s="46"/>
      <c r="F4" s="46">
        <v>4</v>
      </c>
      <c r="G4" s="46"/>
      <c r="H4" s="40">
        <v>5</v>
      </c>
    </row>
    <row r="5" spans="1:15" ht="20.100000000000001" customHeight="1" x14ac:dyDescent="0.2">
      <c r="A5" s="15">
        <v>6</v>
      </c>
      <c r="B5" s="15" t="s">
        <v>2</v>
      </c>
      <c r="C5" s="16">
        <f t="shared" ref="C5:E5" si="0">C6+C25+C34+C40+C49</f>
        <v>17028850</v>
      </c>
      <c r="D5" s="16">
        <f t="shared" si="0"/>
        <v>18136050</v>
      </c>
      <c r="E5" s="16">
        <f t="shared" si="0"/>
        <v>16228584.219999999</v>
      </c>
      <c r="F5" s="16">
        <f>F6+F25+F34+F40+F49</f>
        <v>24970700</v>
      </c>
      <c r="G5" s="16">
        <f>G6+G25+G34+G40+G49</f>
        <v>6834650</v>
      </c>
      <c r="H5" s="17">
        <f>F5/D5*100</f>
        <v>137.68543867049331</v>
      </c>
    </row>
    <row r="6" spans="1:15" ht="20.100000000000001" customHeight="1" x14ac:dyDescent="0.2">
      <c r="A6" s="18">
        <v>63</v>
      </c>
      <c r="B6" s="18" t="s">
        <v>3</v>
      </c>
      <c r="C6" s="19">
        <f t="shared" ref="C6:E6" si="1">C10+C13+C17+C22+C7</f>
        <v>1242850</v>
      </c>
      <c r="D6" s="19">
        <f t="shared" si="1"/>
        <v>641500</v>
      </c>
      <c r="E6" s="19">
        <f t="shared" si="1"/>
        <v>507540.97</v>
      </c>
      <c r="F6" s="19">
        <f>F10+F13+F17+F22+F7</f>
        <v>5175000</v>
      </c>
      <c r="G6" s="19">
        <f>G10+G13+G17+G22+G7</f>
        <v>4533500</v>
      </c>
      <c r="H6" s="20">
        <f t="shared" ref="H6:H57" si="2">F6/D6*100</f>
        <v>806.70303975058459</v>
      </c>
    </row>
    <row r="7" spans="1:15" ht="20.100000000000001" customHeight="1" x14ac:dyDescent="0.2">
      <c r="A7" s="21">
        <v>632</v>
      </c>
      <c r="B7" s="21" t="s">
        <v>245</v>
      </c>
      <c r="C7" s="22">
        <f t="shared" ref="C7:G8" si="3">C8</f>
        <v>0</v>
      </c>
      <c r="D7" s="22">
        <f t="shared" si="3"/>
        <v>4500</v>
      </c>
      <c r="E7" s="22">
        <f t="shared" si="3"/>
        <v>4453.2299999999996</v>
      </c>
      <c r="F7" s="22">
        <f t="shared" si="3"/>
        <v>0</v>
      </c>
      <c r="G7" s="22">
        <f t="shared" si="3"/>
        <v>-4500</v>
      </c>
      <c r="H7" s="23">
        <f t="shared" si="2"/>
        <v>0</v>
      </c>
    </row>
    <row r="8" spans="1:15" ht="20.100000000000001" customHeight="1" x14ac:dyDescent="0.2">
      <c r="A8" s="24">
        <v>6321</v>
      </c>
      <c r="B8" s="24" t="s">
        <v>246</v>
      </c>
      <c r="C8" s="25">
        <f t="shared" si="3"/>
        <v>0</v>
      </c>
      <c r="D8" s="25">
        <f t="shared" si="3"/>
        <v>4500</v>
      </c>
      <c r="E8" s="25">
        <f t="shared" si="3"/>
        <v>4453.2299999999996</v>
      </c>
      <c r="F8" s="25">
        <f t="shared" si="3"/>
        <v>0</v>
      </c>
      <c r="G8" s="25">
        <f t="shared" si="3"/>
        <v>-4500</v>
      </c>
      <c r="H8" s="26">
        <f t="shared" si="2"/>
        <v>0</v>
      </c>
    </row>
    <row r="9" spans="1:15" ht="20.100000000000001" customHeight="1" x14ac:dyDescent="0.2">
      <c r="A9" s="2">
        <v>63211</v>
      </c>
      <c r="B9" s="2" t="s">
        <v>246</v>
      </c>
      <c r="C9" s="11">
        <v>0</v>
      </c>
      <c r="D9" s="11">
        <v>4500</v>
      </c>
      <c r="E9" s="11">
        <v>4453.2299999999996</v>
      </c>
      <c r="F9" s="11">
        <v>0</v>
      </c>
      <c r="G9" s="11">
        <f>F9-D9</f>
        <v>-4500</v>
      </c>
      <c r="H9" s="12">
        <f t="shared" si="2"/>
        <v>0</v>
      </c>
    </row>
    <row r="10" spans="1:15" ht="20.100000000000001" customHeight="1" x14ac:dyDescent="0.2">
      <c r="A10" s="27">
        <v>634</v>
      </c>
      <c r="B10" s="27" t="s">
        <v>4</v>
      </c>
      <c r="C10" s="28">
        <f t="shared" ref="C10:G11" si="4">C11</f>
        <v>375000</v>
      </c>
      <c r="D10" s="28">
        <f t="shared" si="4"/>
        <v>60000</v>
      </c>
      <c r="E10" s="28">
        <f t="shared" si="4"/>
        <v>0</v>
      </c>
      <c r="F10" s="28">
        <f t="shared" si="4"/>
        <v>60000</v>
      </c>
      <c r="G10" s="28">
        <f t="shared" si="4"/>
        <v>0</v>
      </c>
      <c r="H10" s="29">
        <f t="shared" si="2"/>
        <v>100</v>
      </c>
    </row>
    <row r="11" spans="1:15" ht="20.100000000000001" customHeight="1" x14ac:dyDescent="0.2">
      <c r="A11" s="30">
        <v>6341</v>
      </c>
      <c r="B11" s="30" t="s">
        <v>5</v>
      </c>
      <c r="C11" s="31">
        <f t="shared" si="4"/>
        <v>375000</v>
      </c>
      <c r="D11" s="31">
        <f t="shared" si="4"/>
        <v>60000</v>
      </c>
      <c r="E11" s="31">
        <f t="shared" si="4"/>
        <v>0</v>
      </c>
      <c r="F11" s="31">
        <f t="shared" si="4"/>
        <v>60000</v>
      </c>
      <c r="G11" s="31">
        <f t="shared" si="4"/>
        <v>0</v>
      </c>
      <c r="H11" s="32">
        <f t="shared" si="2"/>
        <v>100</v>
      </c>
    </row>
    <row r="12" spans="1:15" ht="20.100000000000001" customHeight="1" x14ac:dyDescent="0.2">
      <c r="A12" s="2">
        <v>63414</v>
      </c>
      <c r="B12" s="2" t="s">
        <v>6</v>
      </c>
      <c r="C12" s="11">
        <v>375000</v>
      </c>
      <c r="D12" s="11">
        <v>60000</v>
      </c>
      <c r="E12" s="11">
        <v>0</v>
      </c>
      <c r="F12" s="11">
        <v>60000</v>
      </c>
      <c r="G12" s="11">
        <f>F12-D12</f>
        <v>0</v>
      </c>
      <c r="H12" s="12">
        <f t="shared" si="2"/>
        <v>100</v>
      </c>
      <c r="O12" s="48"/>
    </row>
    <row r="13" spans="1:15" ht="20.100000000000001" customHeight="1" x14ac:dyDescent="0.2">
      <c r="A13" s="27">
        <v>636</v>
      </c>
      <c r="B13" s="27" t="s">
        <v>7</v>
      </c>
      <c r="C13" s="28">
        <f t="shared" ref="C13:E13" si="5">C14</f>
        <v>150000</v>
      </c>
      <c r="D13" s="28">
        <f t="shared" si="5"/>
        <v>190000</v>
      </c>
      <c r="E13" s="28">
        <f t="shared" si="5"/>
        <v>192311.13</v>
      </c>
      <c r="F13" s="28">
        <f>F14</f>
        <v>4635000</v>
      </c>
      <c r="G13" s="28">
        <f>G14</f>
        <v>4445000</v>
      </c>
      <c r="H13" s="29">
        <f t="shared" si="2"/>
        <v>2439.4736842105262</v>
      </c>
    </row>
    <row r="14" spans="1:15" ht="20.100000000000001" customHeight="1" x14ac:dyDescent="0.2">
      <c r="A14" s="30">
        <v>6361</v>
      </c>
      <c r="B14" s="30" t="s">
        <v>8</v>
      </c>
      <c r="C14" s="31">
        <f>C15+C16</f>
        <v>150000</v>
      </c>
      <c r="D14" s="31">
        <f t="shared" ref="D14:F14" si="6">D15+D16</f>
        <v>190000</v>
      </c>
      <c r="E14" s="31">
        <f t="shared" si="6"/>
        <v>192311.13</v>
      </c>
      <c r="F14" s="31">
        <f t="shared" si="6"/>
        <v>4635000</v>
      </c>
      <c r="G14" s="31">
        <f t="shared" ref="G14" si="7">G15+G16</f>
        <v>4445000</v>
      </c>
      <c r="H14" s="32">
        <f t="shared" si="2"/>
        <v>2439.4736842105262</v>
      </c>
    </row>
    <row r="15" spans="1:15" ht="20.100000000000001" customHeight="1" x14ac:dyDescent="0.2">
      <c r="A15" s="2">
        <v>63612</v>
      </c>
      <c r="B15" s="2" t="s">
        <v>8</v>
      </c>
      <c r="C15" s="11">
        <v>150000</v>
      </c>
      <c r="D15" s="11">
        <v>190000</v>
      </c>
      <c r="E15" s="11">
        <v>192311.13</v>
      </c>
      <c r="F15" s="11">
        <v>105000</v>
      </c>
      <c r="G15" s="11">
        <f t="shared" ref="G15:G16" si="8">F15-D15</f>
        <v>-85000</v>
      </c>
      <c r="H15" s="12">
        <f t="shared" si="2"/>
        <v>55.26315789473685</v>
      </c>
    </row>
    <row r="16" spans="1:15" ht="20.100000000000001" customHeight="1" x14ac:dyDescent="0.2">
      <c r="A16" s="2">
        <v>63612</v>
      </c>
      <c r="B16" s="2" t="s">
        <v>263</v>
      </c>
      <c r="C16" s="11">
        <v>0</v>
      </c>
      <c r="D16" s="11">
        <v>0</v>
      </c>
      <c r="E16" s="11">
        <v>0</v>
      </c>
      <c r="F16" s="11">
        <v>4530000</v>
      </c>
      <c r="G16" s="11">
        <f t="shared" si="8"/>
        <v>4530000</v>
      </c>
      <c r="H16" s="12" t="e">
        <f t="shared" si="2"/>
        <v>#DIV/0!</v>
      </c>
    </row>
    <row r="17" spans="1:8" ht="20.100000000000001" customHeight="1" x14ac:dyDescent="0.2">
      <c r="A17" s="6">
        <v>638</v>
      </c>
      <c r="B17" s="6" t="s">
        <v>9</v>
      </c>
      <c r="C17" s="7">
        <f t="shared" ref="C17:E17" si="9">C18+C20</f>
        <v>717850</v>
      </c>
      <c r="D17" s="7">
        <f t="shared" si="9"/>
        <v>387000</v>
      </c>
      <c r="E17" s="7">
        <f t="shared" si="9"/>
        <v>310776.61</v>
      </c>
      <c r="F17" s="7">
        <f t="shared" ref="F17:G17" si="10">F18+F20</f>
        <v>480000</v>
      </c>
      <c r="G17" s="7">
        <f t="shared" si="10"/>
        <v>93000</v>
      </c>
      <c r="H17" s="8">
        <f t="shared" si="2"/>
        <v>124.03100775193798</v>
      </c>
    </row>
    <row r="18" spans="1:8" ht="20.100000000000001" customHeight="1" x14ac:dyDescent="0.2">
      <c r="A18" s="1">
        <v>6381</v>
      </c>
      <c r="B18" s="1" t="s">
        <v>10</v>
      </c>
      <c r="C18" s="9">
        <f t="shared" ref="C18:G18" si="11">C19</f>
        <v>563850</v>
      </c>
      <c r="D18" s="9">
        <f t="shared" si="11"/>
        <v>275000</v>
      </c>
      <c r="E18" s="9">
        <f t="shared" si="11"/>
        <v>227980.85</v>
      </c>
      <c r="F18" s="9">
        <f t="shared" si="11"/>
        <v>480000</v>
      </c>
      <c r="G18" s="9">
        <f t="shared" si="11"/>
        <v>205000</v>
      </c>
      <c r="H18" s="10">
        <f t="shared" si="2"/>
        <v>174.54545454545453</v>
      </c>
    </row>
    <row r="19" spans="1:8" ht="20.100000000000001" customHeight="1" x14ac:dyDescent="0.2">
      <c r="A19" s="2">
        <v>63811</v>
      </c>
      <c r="B19" s="2" t="s">
        <v>10</v>
      </c>
      <c r="C19" s="11">
        <v>563850</v>
      </c>
      <c r="D19" s="11">
        <v>275000</v>
      </c>
      <c r="E19" s="11">
        <v>227980.85</v>
      </c>
      <c r="F19" s="11">
        <v>480000</v>
      </c>
      <c r="G19" s="11">
        <f>F19-D19</f>
        <v>205000</v>
      </c>
      <c r="H19" s="12">
        <f t="shared" si="2"/>
        <v>174.54545454545453</v>
      </c>
    </row>
    <row r="20" spans="1:8" ht="20.100000000000001" customHeight="1" x14ac:dyDescent="0.2">
      <c r="A20" s="1">
        <v>6382</v>
      </c>
      <c r="B20" s="1" t="s">
        <v>11</v>
      </c>
      <c r="C20" s="9">
        <f t="shared" ref="C20:G20" si="12">C21</f>
        <v>154000</v>
      </c>
      <c r="D20" s="9">
        <f t="shared" si="12"/>
        <v>112000</v>
      </c>
      <c r="E20" s="9">
        <f t="shared" si="12"/>
        <v>82795.759999999995</v>
      </c>
      <c r="F20" s="9">
        <f t="shared" si="12"/>
        <v>0</v>
      </c>
      <c r="G20" s="9">
        <f t="shared" si="12"/>
        <v>-112000</v>
      </c>
      <c r="H20" s="10">
        <f t="shared" si="2"/>
        <v>0</v>
      </c>
    </row>
    <row r="21" spans="1:8" ht="20.100000000000001" customHeight="1" x14ac:dyDescent="0.2">
      <c r="A21" s="2">
        <v>63821</v>
      </c>
      <c r="B21" s="2" t="s">
        <v>11</v>
      </c>
      <c r="C21" s="11">
        <v>154000</v>
      </c>
      <c r="D21" s="11">
        <v>112000</v>
      </c>
      <c r="E21" s="11">
        <v>82795.759999999995</v>
      </c>
      <c r="F21" s="11">
        <v>0</v>
      </c>
      <c r="G21" s="11">
        <f>F21-D21</f>
        <v>-112000</v>
      </c>
      <c r="H21" s="12">
        <f t="shared" si="2"/>
        <v>0</v>
      </c>
    </row>
    <row r="22" spans="1:8" ht="20.100000000000001" customHeight="1" x14ac:dyDescent="0.2">
      <c r="A22" s="6">
        <v>639</v>
      </c>
      <c r="B22" s="6" t="s">
        <v>12</v>
      </c>
      <c r="C22" s="7">
        <f t="shared" ref="C22:G23" si="13">C23</f>
        <v>0</v>
      </c>
      <c r="D22" s="7">
        <f t="shared" si="13"/>
        <v>0</v>
      </c>
      <c r="E22" s="7">
        <f t="shared" si="13"/>
        <v>0</v>
      </c>
      <c r="F22" s="7">
        <f t="shared" si="13"/>
        <v>0</v>
      </c>
      <c r="G22" s="7">
        <f t="shared" si="13"/>
        <v>0</v>
      </c>
      <c r="H22" s="8" t="e">
        <f t="shared" si="2"/>
        <v>#DIV/0!</v>
      </c>
    </row>
    <row r="23" spans="1:8" ht="20.100000000000001" customHeight="1" x14ac:dyDescent="0.2">
      <c r="A23" s="1">
        <v>6393</v>
      </c>
      <c r="B23" s="1" t="s">
        <v>13</v>
      </c>
      <c r="C23" s="9">
        <f t="shared" si="13"/>
        <v>0</v>
      </c>
      <c r="D23" s="9">
        <f t="shared" si="13"/>
        <v>0</v>
      </c>
      <c r="E23" s="9">
        <f t="shared" si="13"/>
        <v>0</v>
      </c>
      <c r="F23" s="9">
        <f t="shared" si="13"/>
        <v>0</v>
      </c>
      <c r="G23" s="9">
        <f t="shared" si="13"/>
        <v>0</v>
      </c>
      <c r="H23" s="10" t="e">
        <f t="shared" si="2"/>
        <v>#DIV/0!</v>
      </c>
    </row>
    <row r="24" spans="1:8" ht="20.100000000000001" customHeight="1" x14ac:dyDescent="0.2">
      <c r="A24" s="2">
        <v>63931</v>
      </c>
      <c r="B24" s="2" t="s">
        <v>13</v>
      </c>
      <c r="C24" s="33"/>
      <c r="D24" s="33">
        <v>0</v>
      </c>
      <c r="E24" s="33">
        <v>0</v>
      </c>
      <c r="F24" s="33">
        <v>0</v>
      </c>
      <c r="G24" s="33">
        <f>F24-D24</f>
        <v>0</v>
      </c>
      <c r="H24" s="34" t="e">
        <f t="shared" si="2"/>
        <v>#DIV/0!</v>
      </c>
    </row>
    <row r="25" spans="1:8" ht="20.100000000000001" customHeight="1" x14ac:dyDescent="0.2">
      <c r="A25" s="18">
        <v>64</v>
      </c>
      <c r="B25" s="18" t="s">
        <v>14</v>
      </c>
      <c r="C25" s="19">
        <f t="shared" ref="C25:E25" si="14">C26+C31</f>
        <v>39000</v>
      </c>
      <c r="D25" s="19">
        <f t="shared" si="14"/>
        <v>39000</v>
      </c>
      <c r="E25" s="19">
        <f t="shared" si="14"/>
        <v>37899</v>
      </c>
      <c r="F25" s="19">
        <f>F26+F31</f>
        <v>36000</v>
      </c>
      <c r="G25" s="19">
        <f>G26+G31</f>
        <v>-3000</v>
      </c>
      <c r="H25" s="20">
        <f t="shared" si="2"/>
        <v>92.307692307692307</v>
      </c>
    </row>
    <row r="26" spans="1:8" ht="20.100000000000001" customHeight="1" x14ac:dyDescent="0.2">
      <c r="A26" s="27">
        <v>641</v>
      </c>
      <c r="B26" s="27" t="s">
        <v>15</v>
      </c>
      <c r="C26" s="28">
        <f t="shared" ref="C26:E26" si="15">C27+C29</f>
        <v>1000</v>
      </c>
      <c r="D26" s="28">
        <f t="shared" si="15"/>
        <v>1000</v>
      </c>
      <c r="E26" s="28">
        <f t="shared" si="15"/>
        <v>850</v>
      </c>
      <c r="F26" s="28">
        <f>F27+F29</f>
        <v>1000</v>
      </c>
      <c r="G26" s="28">
        <f>G27+G29</f>
        <v>0</v>
      </c>
      <c r="H26" s="29">
        <f t="shared" si="2"/>
        <v>100</v>
      </c>
    </row>
    <row r="27" spans="1:8" ht="20.100000000000001" customHeight="1" x14ac:dyDescent="0.2">
      <c r="A27" s="30">
        <v>6414</v>
      </c>
      <c r="B27" s="30" t="s">
        <v>16</v>
      </c>
      <c r="C27" s="31">
        <f t="shared" ref="C27:G27" si="16">C28</f>
        <v>1000</v>
      </c>
      <c r="D27" s="31">
        <f t="shared" si="16"/>
        <v>1000</v>
      </c>
      <c r="E27" s="31">
        <f t="shared" si="16"/>
        <v>850</v>
      </c>
      <c r="F27" s="31">
        <f t="shared" si="16"/>
        <v>1000</v>
      </c>
      <c r="G27" s="31">
        <f t="shared" si="16"/>
        <v>0</v>
      </c>
      <c r="H27" s="32">
        <f t="shared" si="2"/>
        <v>100</v>
      </c>
    </row>
    <row r="28" spans="1:8" ht="20.100000000000001" customHeight="1" x14ac:dyDescent="0.2">
      <c r="A28" s="2">
        <v>64143</v>
      </c>
      <c r="B28" s="2" t="s">
        <v>17</v>
      </c>
      <c r="C28" s="11">
        <v>1000</v>
      </c>
      <c r="D28" s="11">
        <v>1000</v>
      </c>
      <c r="E28" s="11">
        <v>850</v>
      </c>
      <c r="F28" s="11">
        <v>1000</v>
      </c>
      <c r="G28" s="11">
        <f>F28-D28</f>
        <v>0</v>
      </c>
      <c r="H28" s="12">
        <f t="shared" si="2"/>
        <v>100</v>
      </c>
    </row>
    <row r="29" spans="1:8" ht="20.100000000000001" customHeight="1" x14ac:dyDescent="0.2">
      <c r="A29" s="30">
        <v>6415</v>
      </c>
      <c r="B29" s="30" t="s">
        <v>18</v>
      </c>
      <c r="C29" s="31">
        <f t="shared" ref="C29:G29" si="17">C30</f>
        <v>0</v>
      </c>
      <c r="D29" s="31">
        <f t="shared" si="17"/>
        <v>0</v>
      </c>
      <c r="E29" s="31">
        <f t="shared" si="17"/>
        <v>0</v>
      </c>
      <c r="F29" s="31">
        <f t="shared" si="17"/>
        <v>0</v>
      </c>
      <c r="G29" s="31">
        <f t="shared" si="17"/>
        <v>0</v>
      </c>
      <c r="H29" s="32" t="e">
        <f t="shared" si="2"/>
        <v>#DIV/0!</v>
      </c>
    </row>
    <row r="30" spans="1:8" ht="20.100000000000001" customHeight="1" x14ac:dyDescent="0.2">
      <c r="A30" s="2">
        <v>64151</v>
      </c>
      <c r="B30" s="2" t="s">
        <v>18</v>
      </c>
      <c r="C30" s="11">
        <v>0</v>
      </c>
      <c r="D30" s="11">
        <v>0</v>
      </c>
      <c r="E30" s="11">
        <v>0</v>
      </c>
      <c r="F30" s="11">
        <v>0</v>
      </c>
      <c r="G30" s="11">
        <f>F30-D30</f>
        <v>0</v>
      </c>
      <c r="H30" s="12" t="e">
        <f t="shared" si="2"/>
        <v>#DIV/0!</v>
      </c>
    </row>
    <row r="31" spans="1:8" ht="20.100000000000001" customHeight="1" x14ac:dyDescent="0.2">
      <c r="A31" s="27">
        <v>642</v>
      </c>
      <c r="B31" s="27" t="s">
        <v>19</v>
      </c>
      <c r="C31" s="28">
        <f t="shared" ref="C31:G32" si="18">C32</f>
        <v>38000</v>
      </c>
      <c r="D31" s="28">
        <f t="shared" si="18"/>
        <v>38000</v>
      </c>
      <c r="E31" s="28">
        <f t="shared" si="18"/>
        <v>37049</v>
      </c>
      <c r="F31" s="28">
        <f t="shared" si="18"/>
        <v>35000</v>
      </c>
      <c r="G31" s="28">
        <f t="shared" si="18"/>
        <v>-3000</v>
      </c>
      <c r="H31" s="29">
        <f t="shared" si="2"/>
        <v>92.10526315789474</v>
      </c>
    </row>
    <row r="32" spans="1:8" ht="20.100000000000001" customHeight="1" x14ac:dyDescent="0.2">
      <c r="A32" s="30">
        <v>6429</v>
      </c>
      <c r="B32" s="30" t="s">
        <v>20</v>
      </c>
      <c r="C32" s="31">
        <f t="shared" si="18"/>
        <v>38000</v>
      </c>
      <c r="D32" s="31">
        <f t="shared" si="18"/>
        <v>38000</v>
      </c>
      <c r="E32" s="31">
        <f t="shared" si="18"/>
        <v>37049</v>
      </c>
      <c r="F32" s="31">
        <f t="shared" si="18"/>
        <v>35000</v>
      </c>
      <c r="G32" s="31">
        <f t="shared" si="18"/>
        <v>-3000</v>
      </c>
      <c r="H32" s="32">
        <f t="shared" si="2"/>
        <v>92.10526315789474</v>
      </c>
    </row>
    <row r="33" spans="1:8" ht="20.100000000000001" customHeight="1" x14ac:dyDescent="0.2">
      <c r="A33" s="2">
        <v>64299</v>
      </c>
      <c r="B33" s="2" t="s">
        <v>20</v>
      </c>
      <c r="C33" s="11">
        <v>38000</v>
      </c>
      <c r="D33" s="11">
        <v>38000</v>
      </c>
      <c r="E33" s="11">
        <v>37049</v>
      </c>
      <c r="F33" s="11">
        <v>35000</v>
      </c>
      <c r="G33" s="11">
        <f>F33-D33</f>
        <v>-3000</v>
      </c>
      <c r="H33" s="12">
        <f t="shared" si="2"/>
        <v>92.10526315789474</v>
      </c>
    </row>
    <row r="34" spans="1:8" ht="20.100000000000001" customHeight="1" x14ac:dyDescent="0.2">
      <c r="A34" s="18">
        <v>65</v>
      </c>
      <c r="B34" s="18" t="s">
        <v>21</v>
      </c>
      <c r="C34" s="19">
        <f t="shared" ref="C34:G35" si="19">C35</f>
        <v>50000</v>
      </c>
      <c r="D34" s="19">
        <f t="shared" si="19"/>
        <v>111800</v>
      </c>
      <c r="E34" s="19">
        <f t="shared" si="19"/>
        <v>108241.45</v>
      </c>
      <c r="F34" s="19">
        <f t="shared" si="19"/>
        <v>75000</v>
      </c>
      <c r="G34" s="19">
        <f t="shared" si="19"/>
        <v>-36800</v>
      </c>
      <c r="H34" s="20">
        <f t="shared" si="2"/>
        <v>67.084078711985683</v>
      </c>
    </row>
    <row r="35" spans="1:8" ht="20.100000000000001" customHeight="1" x14ac:dyDescent="0.2">
      <c r="A35" s="27">
        <v>652</v>
      </c>
      <c r="B35" s="27" t="s">
        <v>22</v>
      </c>
      <c r="C35" s="28">
        <f t="shared" si="19"/>
        <v>50000</v>
      </c>
      <c r="D35" s="28">
        <f t="shared" si="19"/>
        <v>111800</v>
      </c>
      <c r="E35" s="28">
        <f t="shared" si="19"/>
        <v>108241.45</v>
      </c>
      <c r="F35" s="28">
        <f t="shared" si="19"/>
        <v>75000</v>
      </c>
      <c r="G35" s="28">
        <f t="shared" si="19"/>
        <v>-36800</v>
      </c>
      <c r="H35" s="29">
        <f t="shared" si="2"/>
        <v>67.084078711985683</v>
      </c>
    </row>
    <row r="36" spans="1:8" ht="20.100000000000001" customHeight="1" x14ac:dyDescent="0.2">
      <c r="A36" s="30">
        <v>6526</v>
      </c>
      <c r="B36" s="30" t="s">
        <v>23</v>
      </c>
      <c r="C36" s="31">
        <f t="shared" ref="C36:E36" si="20">SUM(C37:C39)</f>
        <v>50000</v>
      </c>
      <c r="D36" s="31">
        <f t="shared" si="20"/>
        <v>111800</v>
      </c>
      <c r="E36" s="31">
        <f t="shared" si="20"/>
        <v>108241.45</v>
      </c>
      <c r="F36" s="31">
        <f>SUM(F37:F39)</f>
        <v>75000</v>
      </c>
      <c r="G36" s="31">
        <f>SUM(G37:G39)</f>
        <v>-36800</v>
      </c>
      <c r="H36" s="32">
        <f t="shared" si="2"/>
        <v>67.084078711985683</v>
      </c>
    </row>
    <row r="37" spans="1:8" ht="20.100000000000001" customHeight="1" x14ac:dyDescent="0.2">
      <c r="A37" s="2">
        <v>65264</v>
      </c>
      <c r="B37" s="2" t="s">
        <v>24</v>
      </c>
      <c r="C37" s="11">
        <v>40000</v>
      </c>
      <c r="D37" s="11">
        <v>54500</v>
      </c>
      <c r="E37" s="11">
        <v>50754.34</v>
      </c>
      <c r="F37" s="11">
        <v>50000</v>
      </c>
      <c r="G37" s="11">
        <f t="shared" ref="G37:G39" si="21">F37-D37</f>
        <v>-4500</v>
      </c>
      <c r="H37" s="12">
        <f t="shared" si="2"/>
        <v>91.743119266055047</v>
      </c>
    </row>
    <row r="38" spans="1:8" ht="20.100000000000001" customHeight="1" x14ac:dyDescent="0.2">
      <c r="A38" s="2">
        <v>65267</v>
      </c>
      <c r="B38" s="2" t="s">
        <v>25</v>
      </c>
      <c r="C38" s="11">
        <v>10000</v>
      </c>
      <c r="D38" s="11">
        <v>35000</v>
      </c>
      <c r="E38" s="11">
        <v>35094.47</v>
      </c>
      <c r="F38" s="11">
        <v>25000</v>
      </c>
      <c r="G38" s="11">
        <f t="shared" si="21"/>
        <v>-10000</v>
      </c>
      <c r="H38" s="12">
        <f t="shared" si="2"/>
        <v>71.428571428571431</v>
      </c>
    </row>
    <row r="39" spans="1:8" ht="20.100000000000001" customHeight="1" x14ac:dyDescent="0.2">
      <c r="A39" s="2">
        <v>65269</v>
      </c>
      <c r="B39" s="2" t="s">
        <v>26</v>
      </c>
      <c r="C39" s="11">
        <v>0</v>
      </c>
      <c r="D39" s="11">
        <v>22300</v>
      </c>
      <c r="E39" s="11">
        <v>22392.639999999999</v>
      </c>
      <c r="F39" s="11">
        <v>0</v>
      </c>
      <c r="G39" s="11">
        <f t="shared" si="21"/>
        <v>-22300</v>
      </c>
      <c r="H39" s="12">
        <f t="shared" si="2"/>
        <v>0</v>
      </c>
    </row>
    <row r="40" spans="1:8" ht="20.100000000000001" customHeight="1" x14ac:dyDescent="0.2">
      <c r="A40" s="18">
        <v>66</v>
      </c>
      <c r="B40" s="18" t="s">
        <v>27</v>
      </c>
      <c r="C40" s="19">
        <f t="shared" ref="C40:E40" si="22">C41+C46</f>
        <v>5986400</v>
      </c>
      <c r="D40" s="19">
        <f t="shared" si="22"/>
        <v>5675450</v>
      </c>
      <c r="E40" s="19">
        <f t="shared" si="22"/>
        <v>5135044.2399999984</v>
      </c>
      <c r="F40" s="19">
        <f t="shared" ref="F40:G40" si="23">F41+F46</f>
        <v>6301000</v>
      </c>
      <c r="G40" s="19">
        <f t="shared" si="23"/>
        <v>625550</v>
      </c>
      <c r="H40" s="20">
        <f t="shared" si="2"/>
        <v>111.02203349514134</v>
      </c>
    </row>
    <row r="41" spans="1:8" ht="20.100000000000001" customHeight="1" x14ac:dyDescent="0.2">
      <c r="A41" s="27">
        <v>661</v>
      </c>
      <c r="B41" s="27" t="s">
        <v>28</v>
      </c>
      <c r="C41" s="28">
        <f t="shared" ref="C41:E41" si="24">C42+C44</f>
        <v>5986400</v>
      </c>
      <c r="D41" s="28">
        <f t="shared" si="24"/>
        <v>5660450</v>
      </c>
      <c r="E41" s="28">
        <f t="shared" si="24"/>
        <v>5121635.9299999988</v>
      </c>
      <c r="F41" s="28">
        <f t="shared" ref="F41:G41" si="25">F42+F44</f>
        <v>6301000</v>
      </c>
      <c r="G41" s="28">
        <f t="shared" si="25"/>
        <v>640550</v>
      </c>
      <c r="H41" s="29">
        <f t="shared" si="2"/>
        <v>111.31623810827762</v>
      </c>
    </row>
    <row r="42" spans="1:8" ht="20.100000000000001" customHeight="1" x14ac:dyDescent="0.2">
      <c r="A42" s="35">
        <v>6614</v>
      </c>
      <c r="B42" s="35" t="s">
        <v>29</v>
      </c>
      <c r="C42" s="36">
        <f t="shared" ref="C42:G42" si="26">C43</f>
        <v>1400</v>
      </c>
      <c r="D42" s="36">
        <f t="shared" si="26"/>
        <v>450</v>
      </c>
      <c r="E42" s="36">
        <f t="shared" si="26"/>
        <v>477.3</v>
      </c>
      <c r="F42" s="36">
        <f t="shared" si="26"/>
        <v>1000</v>
      </c>
      <c r="G42" s="36">
        <f t="shared" si="26"/>
        <v>550</v>
      </c>
      <c r="H42" s="37">
        <f t="shared" si="2"/>
        <v>222.22222222222223</v>
      </c>
    </row>
    <row r="43" spans="1:8" ht="20.100000000000001" customHeight="1" x14ac:dyDescent="0.2">
      <c r="A43" s="2">
        <v>66141</v>
      </c>
      <c r="B43" s="2" t="s">
        <v>30</v>
      </c>
      <c r="C43" s="11">
        <v>1400</v>
      </c>
      <c r="D43" s="11">
        <v>450</v>
      </c>
      <c r="E43" s="11">
        <v>477.3</v>
      </c>
      <c r="F43" s="11">
        <v>1000</v>
      </c>
      <c r="G43" s="11">
        <f>F43-D43</f>
        <v>550</v>
      </c>
      <c r="H43" s="12">
        <f t="shared" si="2"/>
        <v>222.22222222222223</v>
      </c>
    </row>
    <row r="44" spans="1:8" ht="20.100000000000001" customHeight="1" x14ac:dyDescent="0.2">
      <c r="A44" s="30">
        <v>6615</v>
      </c>
      <c r="B44" s="30" t="s">
        <v>29</v>
      </c>
      <c r="C44" s="31">
        <f t="shared" ref="C44:G44" si="27">C45</f>
        <v>5985000</v>
      </c>
      <c r="D44" s="31">
        <f t="shared" si="27"/>
        <v>5660000</v>
      </c>
      <c r="E44" s="31">
        <f t="shared" si="27"/>
        <v>5121158.629999999</v>
      </c>
      <c r="F44" s="31">
        <f t="shared" si="27"/>
        <v>6300000</v>
      </c>
      <c r="G44" s="31">
        <f t="shared" si="27"/>
        <v>640000</v>
      </c>
      <c r="H44" s="32">
        <f t="shared" si="2"/>
        <v>111.30742049469964</v>
      </c>
    </row>
    <row r="45" spans="1:8" ht="20.100000000000001" customHeight="1" x14ac:dyDescent="0.2">
      <c r="A45" s="2">
        <v>66151</v>
      </c>
      <c r="B45" s="2" t="s">
        <v>29</v>
      </c>
      <c r="C45" s="11">
        <v>5985000</v>
      </c>
      <c r="D45" s="11">
        <v>5660000</v>
      </c>
      <c r="E45" s="11">
        <v>5121158.629999999</v>
      </c>
      <c r="F45" s="11">
        <v>6300000</v>
      </c>
      <c r="G45" s="11">
        <f>F45-D45</f>
        <v>640000</v>
      </c>
      <c r="H45" s="12">
        <f t="shared" si="2"/>
        <v>111.30742049469964</v>
      </c>
    </row>
    <row r="46" spans="1:8" ht="20.100000000000001" customHeight="1" x14ac:dyDescent="0.2">
      <c r="A46" s="27">
        <v>663</v>
      </c>
      <c r="B46" s="27" t="s">
        <v>31</v>
      </c>
      <c r="C46" s="28">
        <f t="shared" ref="C46:E46" si="28">C47</f>
        <v>0</v>
      </c>
      <c r="D46" s="28">
        <f t="shared" si="28"/>
        <v>15000</v>
      </c>
      <c r="E46" s="28">
        <f t="shared" si="28"/>
        <v>13408.31</v>
      </c>
      <c r="F46" s="28">
        <f>F47</f>
        <v>0</v>
      </c>
      <c r="G46" s="28">
        <f>G47</f>
        <v>-15000</v>
      </c>
      <c r="H46" s="29">
        <f t="shared" si="2"/>
        <v>0</v>
      </c>
    </row>
    <row r="47" spans="1:8" ht="20.100000000000001" customHeight="1" x14ac:dyDescent="0.2">
      <c r="A47" s="30">
        <v>6631</v>
      </c>
      <c r="B47" s="30" t="s">
        <v>32</v>
      </c>
      <c r="C47" s="31">
        <f t="shared" ref="C47:G47" si="29">C48</f>
        <v>0</v>
      </c>
      <c r="D47" s="31">
        <f t="shared" si="29"/>
        <v>15000</v>
      </c>
      <c r="E47" s="31">
        <f t="shared" si="29"/>
        <v>13408.31</v>
      </c>
      <c r="F47" s="31">
        <f t="shared" si="29"/>
        <v>0</v>
      </c>
      <c r="G47" s="31">
        <f t="shared" si="29"/>
        <v>-15000</v>
      </c>
      <c r="H47" s="32">
        <f t="shared" si="2"/>
        <v>0</v>
      </c>
    </row>
    <row r="48" spans="1:8" ht="20.100000000000001" customHeight="1" x14ac:dyDescent="0.2">
      <c r="A48" s="2">
        <v>66313</v>
      </c>
      <c r="B48" s="2" t="s">
        <v>33</v>
      </c>
      <c r="C48" s="11"/>
      <c r="D48" s="11">
        <v>15000</v>
      </c>
      <c r="E48" s="11">
        <v>13408.31</v>
      </c>
      <c r="F48" s="11">
        <v>0</v>
      </c>
      <c r="G48" s="11">
        <f>F48-D48</f>
        <v>-15000</v>
      </c>
      <c r="H48" s="12">
        <f t="shared" si="2"/>
        <v>0</v>
      </c>
    </row>
    <row r="49" spans="1:8" ht="20.100000000000001" customHeight="1" x14ac:dyDescent="0.2">
      <c r="A49" s="18">
        <v>67</v>
      </c>
      <c r="B49" s="18" t="s">
        <v>34</v>
      </c>
      <c r="C49" s="19">
        <f t="shared" ref="C49:E49" si="30">C50+C55</f>
        <v>9710600</v>
      </c>
      <c r="D49" s="19">
        <f t="shared" si="30"/>
        <v>11668300</v>
      </c>
      <c r="E49" s="19">
        <f t="shared" si="30"/>
        <v>10439858.560000001</v>
      </c>
      <c r="F49" s="19">
        <f t="shared" ref="F49:G49" si="31">F50+F55</f>
        <v>13383700</v>
      </c>
      <c r="G49" s="19">
        <f t="shared" si="31"/>
        <v>1715400</v>
      </c>
      <c r="H49" s="20">
        <f t="shared" si="2"/>
        <v>114.70137037957544</v>
      </c>
    </row>
    <row r="50" spans="1:8" ht="20.100000000000001" customHeight="1" x14ac:dyDescent="0.2">
      <c r="A50" s="27">
        <v>671</v>
      </c>
      <c r="B50" s="27" t="s">
        <v>35</v>
      </c>
      <c r="C50" s="28">
        <f t="shared" ref="C50:E50" si="32">C51+C53</f>
        <v>710600</v>
      </c>
      <c r="D50" s="28">
        <f t="shared" si="32"/>
        <v>833300</v>
      </c>
      <c r="E50" s="28">
        <f t="shared" si="32"/>
        <v>107972.06</v>
      </c>
      <c r="F50" s="28">
        <f t="shared" ref="F50:G50" si="33">F51+F53</f>
        <v>1233700</v>
      </c>
      <c r="G50" s="28">
        <f t="shared" si="33"/>
        <v>400400</v>
      </c>
      <c r="H50" s="29">
        <f t="shared" si="2"/>
        <v>148.04992199687987</v>
      </c>
    </row>
    <row r="51" spans="1:8" ht="20.100000000000001" customHeight="1" x14ac:dyDescent="0.2">
      <c r="A51" s="30">
        <v>6711</v>
      </c>
      <c r="B51" s="30" t="s">
        <v>36</v>
      </c>
      <c r="C51" s="31">
        <f t="shared" ref="C51:G51" si="34">C52</f>
        <v>660600</v>
      </c>
      <c r="D51" s="31">
        <f t="shared" si="34"/>
        <v>713300</v>
      </c>
      <c r="E51" s="31">
        <f t="shared" si="34"/>
        <v>106472.06</v>
      </c>
      <c r="F51" s="31">
        <f t="shared" si="34"/>
        <v>1148700</v>
      </c>
      <c r="G51" s="31">
        <f t="shared" si="34"/>
        <v>435400</v>
      </c>
      <c r="H51" s="32">
        <f t="shared" si="2"/>
        <v>161.04023552502454</v>
      </c>
    </row>
    <row r="52" spans="1:8" ht="20.100000000000001" customHeight="1" x14ac:dyDescent="0.2">
      <c r="A52" s="2">
        <v>67111</v>
      </c>
      <c r="B52" s="2" t="s">
        <v>36</v>
      </c>
      <c r="C52" s="11">
        <v>660600</v>
      </c>
      <c r="D52" s="11">
        <v>713300</v>
      </c>
      <c r="E52" s="11">
        <v>106472.06</v>
      </c>
      <c r="F52" s="11">
        <v>1148700</v>
      </c>
      <c r="G52" s="11">
        <f>F52-D52</f>
        <v>435400</v>
      </c>
      <c r="H52" s="12">
        <f t="shared" si="2"/>
        <v>161.04023552502454</v>
      </c>
    </row>
    <row r="53" spans="1:8" ht="20.100000000000001" customHeight="1" x14ac:dyDescent="0.2">
      <c r="A53" s="30">
        <v>6712</v>
      </c>
      <c r="B53" s="30" t="s">
        <v>37</v>
      </c>
      <c r="C53" s="31">
        <f t="shared" ref="C53:G53" si="35">C54</f>
        <v>50000</v>
      </c>
      <c r="D53" s="31">
        <f t="shared" si="35"/>
        <v>120000</v>
      </c>
      <c r="E53" s="31">
        <f t="shared" si="35"/>
        <v>1500</v>
      </c>
      <c r="F53" s="31">
        <f t="shared" si="35"/>
        <v>85000</v>
      </c>
      <c r="G53" s="31">
        <f t="shared" si="35"/>
        <v>-35000</v>
      </c>
      <c r="H53" s="32">
        <f t="shared" si="2"/>
        <v>70.833333333333343</v>
      </c>
    </row>
    <row r="54" spans="1:8" ht="20.100000000000001" customHeight="1" x14ac:dyDescent="0.2">
      <c r="A54" s="2">
        <v>67121</v>
      </c>
      <c r="B54" s="2" t="s">
        <v>37</v>
      </c>
      <c r="C54" s="11">
        <v>50000</v>
      </c>
      <c r="D54" s="11">
        <v>120000</v>
      </c>
      <c r="E54" s="11">
        <v>1500</v>
      </c>
      <c r="F54" s="11">
        <v>85000</v>
      </c>
      <c r="G54" s="11">
        <f>F54-D54</f>
        <v>-35000</v>
      </c>
      <c r="H54" s="12">
        <f t="shared" si="2"/>
        <v>70.833333333333343</v>
      </c>
    </row>
    <row r="55" spans="1:8" ht="20.100000000000001" customHeight="1" x14ac:dyDescent="0.2">
      <c r="A55" s="27">
        <v>673</v>
      </c>
      <c r="B55" s="27" t="s">
        <v>38</v>
      </c>
      <c r="C55" s="28">
        <f t="shared" ref="C55:G56" si="36">C56</f>
        <v>9000000</v>
      </c>
      <c r="D55" s="28">
        <f t="shared" si="36"/>
        <v>10835000</v>
      </c>
      <c r="E55" s="28">
        <f t="shared" si="36"/>
        <v>10331886.5</v>
      </c>
      <c r="F55" s="28">
        <f t="shared" si="36"/>
        <v>12150000</v>
      </c>
      <c r="G55" s="28">
        <f t="shared" si="36"/>
        <v>1315000</v>
      </c>
      <c r="H55" s="29">
        <f t="shared" si="2"/>
        <v>112.13659437009692</v>
      </c>
    </row>
    <row r="56" spans="1:8" ht="20.100000000000001" customHeight="1" x14ac:dyDescent="0.2">
      <c r="A56" s="30">
        <v>6731</v>
      </c>
      <c r="B56" s="30" t="s">
        <v>38</v>
      </c>
      <c r="C56" s="31">
        <f t="shared" si="36"/>
        <v>9000000</v>
      </c>
      <c r="D56" s="31">
        <f t="shared" si="36"/>
        <v>10835000</v>
      </c>
      <c r="E56" s="31">
        <f t="shared" si="36"/>
        <v>10331886.5</v>
      </c>
      <c r="F56" s="31">
        <f t="shared" si="36"/>
        <v>12150000</v>
      </c>
      <c r="G56" s="31">
        <f t="shared" si="36"/>
        <v>1315000</v>
      </c>
      <c r="H56" s="32">
        <f t="shared" si="2"/>
        <v>112.13659437009692</v>
      </c>
    </row>
    <row r="57" spans="1:8" ht="20.100000000000001" customHeight="1" x14ac:dyDescent="0.2">
      <c r="A57" s="2">
        <v>67311</v>
      </c>
      <c r="B57" s="2" t="s">
        <v>38</v>
      </c>
      <c r="C57" s="11">
        <v>9000000</v>
      </c>
      <c r="D57" s="11">
        <v>10835000</v>
      </c>
      <c r="E57" s="11">
        <v>10331886.5</v>
      </c>
      <c r="F57" s="11">
        <v>12150000</v>
      </c>
      <c r="G57" s="11">
        <f>F57-D57</f>
        <v>1315000</v>
      </c>
      <c r="H57" s="12">
        <f t="shared" si="2"/>
        <v>112.13659437009692</v>
      </c>
    </row>
  </sheetData>
  <mergeCells count="1">
    <mergeCell ref="A1:H1"/>
  </mergeCells>
  <pageMargins left="0.70866141732283472" right="0.70866141732283472" top="0.74803149606299213" bottom="0.55118110236220474" header="0.31496062992125984" footer="0.31496062992125984"/>
  <pageSetup paperSize="8" scale="78" fitToHeight="0" orientation="portrait" r:id="rId1"/>
  <headerFooter>
    <oddHeader>&amp;LUpravno vijeće
18.12.2024&amp;CFinancijski plan prihoda i rashoda za 2025. godinu&amp;R55. sjednica
Točka 4.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59999389629810485"/>
    <pageSetUpPr fitToPage="1"/>
  </sheetPr>
  <dimension ref="A1:H200"/>
  <sheetViews>
    <sheetView tabSelected="1" topLeftCell="A55" zoomScaleNormal="100" workbookViewId="0">
      <selection activeCell="O163" sqref="O163"/>
    </sheetView>
  </sheetViews>
  <sheetFormatPr defaultRowHeight="12.75" x14ac:dyDescent="0.2"/>
  <cols>
    <col min="1" max="1" width="10.7109375" style="13" customWidth="1"/>
    <col min="2" max="2" width="65.7109375" style="14" customWidth="1"/>
    <col min="3" max="4" width="15.7109375" style="14" customWidth="1"/>
    <col min="5" max="8" width="15.7109375" style="44" customWidth="1"/>
    <col min="9" max="16384" width="9.140625" style="39"/>
  </cols>
  <sheetData>
    <row r="1" spans="1:8" ht="20.100000000000001" customHeight="1" x14ac:dyDescent="0.2">
      <c r="A1" s="108" t="s">
        <v>259</v>
      </c>
      <c r="B1" s="108"/>
      <c r="C1" s="108"/>
      <c r="D1" s="108"/>
      <c r="E1" s="108"/>
      <c r="F1" s="108"/>
      <c r="G1" s="108"/>
      <c r="H1" s="108"/>
    </row>
    <row r="3" spans="1:8" ht="51" x14ac:dyDescent="0.2">
      <c r="A3" s="49" t="s">
        <v>0</v>
      </c>
      <c r="B3" s="49" t="s">
        <v>1</v>
      </c>
      <c r="C3" s="50" t="s">
        <v>254</v>
      </c>
      <c r="D3" s="50" t="s">
        <v>255</v>
      </c>
      <c r="E3" s="50" t="s">
        <v>256</v>
      </c>
      <c r="F3" s="50" t="s">
        <v>257</v>
      </c>
      <c r="G3" s="50" t="s">
        <v>267</v>
      </c>
      <c r="H3" s="51" t="s">
        <v>258</v>
      </c>
    </row>
    <row r="4" spans="1:8" ht="9.9499999999999993" customHeight="1" x14ac:dyDescent="0.2">
      <c r="A4" s="52">
        <v>1</v>
      </c>
      <c r="B4" s="52">
        <v>2</v>
      </c>
      <c r="C4" s="52">
        <v>3</v>
      </c>
      <c r="D4" s="52"/>
      <c r="E4" s="52">
        <v>4</v>
      </c>
      <c r="F4" s="52"/>
      <c r="G4" s="52"/>
      <c r="H4" s="53">
        <v>5</v>
      </c>
    </row>
    <row r="5" spans="1:8" ht="20.100000000000001" customHeight="1" x14ac:dyDescent="0.2">
      <c r="A5" s="54">
        <v>3</v>
      </c>
      <c r="B5" s="55" t="s">
        <v>39</v>
      </c>
      <c r="C5" s="56">
        <f>C6+C27+C188</f>
        <v>19768972.5</v>
      </c>
      <c r="D5" s="56">
        <f>D6+D27+D188</f>
        <v>20984998.5</v>
      </c>
      <c r="E5" s="56">
        <f>E6+E27+E188</f>
        <v>17461570.68</v>
      </c>
      <c r="F5" s="56">
        <f>F6+F27+F188</f>
        <v>26013340</v>
      </c>
      <c r="G5" s="56">
        <f>G6+G27+G188</f>
        <v>5028341.5</v>
      </c>
      <c r="H5" s="57">
        <f>F5/D5*100</f>
        <v>123.96160047378608</v>
      </c>
    </row>
    <row r="6" spans="1:8" ht="20.100000000000001" customHeight="1" x14ac:dyDescent="0.2">
      <c r="A6" s="58">
        <v>31</v>
      </c>
      <c r="B6" s="59" t="s">
        <v>40</v>
      </c>
      <c r="C6" s="60">
        <f>C7+C15+C24</f>
        <v>13253300</v>
      </c>
      <c r="D6" s="60">
        <f t="shared" ref="D6:F6" si="0">D7+D15+D24</f>
        <v>14608300</v>
      </c>
      <c r="E6" s="60">
        <f t="shared" si="0"/>
        <v>13166182.68</v>
      </c>
      <c r="F6" s="60">
        <f t="shared" si="0"/>
        <v>14993300</v>
      </c>
      <c r="G6" s="60">
        <f t="shared" ref="G6" si="1">G7+G15+G24</f>
        <v>385000</v>
      </c>
      <c r="H6" s="61">
        <f t="shared" ref="H6:H69" si="2">F6/D6*100</f>
        <v>102.63548804446788</v>
      </c>
    </row>
    <row r="7" spans="1:8" ht="20.100000000000001" customHeight="1" x14ac:dyDescent="0.2">
      <c r="A7" s="62">
        <v>311</v>
      </c>
      <c r="B7" s="63" t="s">
        <v>41</v>
      </c>
      <c r="C7" s="64">
        <f>C8+C11+C13</f>
        <v>10781300</v>
      </c>
      <c r="D7" s="64">
        <f t="shared" ref="D7:F7" si="3">D8+D11+D13</f>
        <v>12006300</v>
      </c>
      <c r="E7" s="64">
        <f t="shared" si="3"/>
        <v>10937567.059999999</v>
      </c>
      <c r="F7" s="64">
        <f t="shared" si="3"/>
        <v>12291300</v>
      </c>
      <c r="G7" s="64">
        <f t="shared" ref="G7" si="4">G8+G11+G13</f>
        <v>285000</v>
      </c>
      <c r="H7" s="65">
        <f t="shared" si="2"/>
        <v>102.37375377926587</v>
      </c>
    </row>
    <row r="8" spans="1:8" ht="20.100000000000001" customHeight="1" x14ac:dyDescent="0.2">
      <c r="A8" s="66">
        <v>3111</v>
      </c>
      <c r="B8" s="67" t="s">
        <v>42</v>
      </c>
      <c r="C8" s="68">
        <f>C9+C10</f>
        <v>10545000</v>
      </c>
      <c r="D8" s="68">
        <f t="shared" ref="D8:F8" si="5">D9+D10</f>
        <v>11740000</v>
      </c>
      <c r="E8" s="68">
        <f t="shared" si="5"/>
        <v>10702678.719999999</v>
      </c>
      <c r="F8" s="68">
        <f t="shared" si="5"/>
        <v>12015000</v>
      </c>
      <c r="G8" s="68">
        <f t="shared" ref="G8" si="6">G9+G10</f>
        <v>275000</v>
      </c>
      <c r="H8" s="69">
        <f t="shared" si="2"/>
        <v>102.34241908006814</v>
      </c>
    </row>
    <row r="9" spans="1:8" ht="20.100000000000001" customHeight="1" x14ac:dyDescent="0.2">
      <c r="A9" s="70">
        <v>31111</v>
      </c>
      <c r="B9" s="71" t="s">
        <v>43</v>
      </c>
      <c r="C9" s="72">
        <v>10500000</v>
      </c>
      <c r="D9" s="72">
        <v>11710000</v>
      </c>
      <c r="E9" s="72">
        <v>10673936.85</v>
      </c>
      <c r="F9" s="72">
        <f>12000000</f>
        <v>12000000</v>
      </c>
      <c r="G9" s="72">
        <f t="shared" ref="G9:G10" si="7">F9-D9</f>
        <v>290000</v>
      </c>
      <c r="H9" s="73">
        <f t="shared" si="2"/>
        <v>102.47651579846284</v>
      </c>
    </row>
    <row r="10" spans="1:8" ht="20.100000000000001" customHeight="1" x14ac:dyDescent="0.2">
      <c r="A10" s="70" t="s">
        <v>45</v>
      </c>
      <c r="B10" s="71" t="s">
        <v>44</v>
      </c>
      <c r="C10" s="72">
        <v>45000</v>
      </c>
      <c r="D10" s="72">
        <v>30000</v>
      </c>
      <c r="E10" s="72">
        <v>28741.87</v>
      </c>
      <c r="F10" s="72">
        <v>15000</v>
      </c>
      <c r="G10" s="72">
        <f t="shared" si="7"/>
        <v>-15000</v>
      </c>
      <c r="H10" s="73">
        <f t="shared" si="2"/>
        <v>50</v>
      </c>
    </row>
    <row r="11" spans="1:8" ht="20.100000000000001" customHeight="1" x14ac:dyDescent="0.2">
      <c r="A11" s="66">
        <v>3112</v>
      </c>
      <c r="B11" s="67" t="s">
        <v>46</v>
      </c>
      <c r="C11" s="68">
        <f>C12</f>
        <v>1300</v>
      </c>
      <c r="D11" s="68">
        <f t="shared" ref="D11:G11" si="8">D12</f>
        <v>1300</v>
      </c>
      <c r="E11" s="68">
        <f t="shared" si="8"/>
        <v>1155.3</v>
      </c>
      <c r="F11" s="68">
        <f t="shared" si="8"/>
        <v>1300</v>
      </c>
      <c r="G11" s="68">
        <f t="shared" si="8"/>
        <v>0</v>
      </c>
      <c r="H11" s="69">
        <f t="shared" si="2"/>
        <v>100</v>
      </c>
    </row>
    <row r="12" spans="1:8" ht="20.100000000000001" customHeight="1" x14ac:dyDescent="0.2">
      <c r="A12" s="70">
        <v>31124</v>
      </c>
      <c r="B12" s="71" t="s">
        <v>47</v>
      </c>
      <c r="C12" s="72">
        <v>1300</v>
      </c>
      <c r="D12" s="72">
        <v>1300</v>
      </c>
      <c r="E12" s="72">
        <v>1155.3</v>
      </c>
      <c r="F12" s="72">
        <v>1300</v>
      </c>
      <c r="G12" s="72">
        <f t="shared" ref="G12" si="9">F12-D12</f>
        <v>0</v>
      </c>
      <c r="H12" s="73">
        <f t="shared" si="2"/>
        <v>100</v>
      </c>
    </row>
    <row r="13" spans="1:8" ht="20.100000000000001" customHeight="1" x14ac:dyDescent="0.2">
      <c r="A13" s="66">
        <v>3113</v>
      </c>
      <c r="B13" s="67" t="s">
        <v>48</v>
      </c>
      <c r="C13" s="68">
        <f>C14</f>
        <v>235000</v>
      </c>
      <c r="D13" s="68">
        <f t="shared" ref="D13:G13" si="10">D14</f>
        <v>265000</v>
      </c>
      <c r="E13" s="68">
        <f t="shared" si="10"/>
        <v>233733.04</v>
      </c>
      <c r="F13" s="68">
        <f t="shared" si="10"/>
        <v>275000</v>
      </c>
      <c r="G13" s="68">
        <f t="shared" si="10"/>
        <v>10000</v>
      </c>
      <c r="H13" s="69">
        <f t="shared" si="2"/>
        <v>103.77358490566037</v>
      </c>
    </row>
    <row r="14" spans="1:8" ht="20.100000000000001" customHeight="1" x14ac:dyDescent="0.2">
      <c r="A14" s="70">
        <v>31131</v>
      </c>
      <c r="B14" s="71" t="s">
        <v>48</v>
      </c>
      <c r="C14" s="72">
        <v>235000</v>
      </c>
      <c r="D14" s="72">
        <v>265000</v>
      </c>
      <c r="E14" s="72">
        <v>233733.04</v>
      </c>
      <c r="F14" s="72">
        <v>275000</v>
      </c>
      <c r="G14" s="72">
        <f>F14-D14</f>
        <v>10000</v>
      </c>
      <c r="H14" s="73">
        <f t="shared" si="2"/>
        <v>103.77358490566037</v>
      </c>
    </row>
    <row r="15" spans="1:8" ht="20.100000000000001" customHeight="1" x14ac:dyDescent="0.2">
      <c r="A15" s="62">
        <v>312</v>
      </c>
      <c r="B15" s="63" t="s">
        <v>49</v>
      </c>
      <c r="C15" s="64">
        <f>C16</f>
        <v>787000</v>
      </c>
      <c r="D15" s="64">
        <f t="shared" ref="D15:G15" si="11">D16</f>
        <v>722000</v>
      </c>
      <c r="E15" s="64">
        <f t="shared" si="11"/>
        <v>515644.38</v>
      </c>
      <c r="F15" s="64">
        <f t="shared" si="11"/>
        <v>722000</v>
      </c>
      <c r="G15" s="64">
        <f t="shared" si="11"/>
        <v>0</v>
      </c>
      <c r="H15" s="65">
        <f t="shared" si="2"/>
        <v>100</v>
      </c>
    </row>
    <row r="16" spans="1:8" ht="20.100000000000001" customHeight="1" x14ac:dyDescent="0.2">
      <c r="A16" s="66">
        <v>3121</v>
      </c>
      <c r="B16" s="67" t="s">
        <v>49</v>
      </c>
      <c r="C16" s="68">
        <f>SUM(C17:C23)</f>
        <v>787000</v>
      </c>
      <c r="D16" s="68">
        <f t="shared" ref="D16:F16" si="12">SUM(D17:D23)</f>
        <v>722000</v>
      </c>
      <c r="E16" s="68">
        <f t="shared" si="12"/>
        <v>515644.38</v>
      </c>
      <c r="F16" s="68">
        <f t="shared" si="12"/>
        <v>722000</v>
      </c>
      <c r="G16" s="68">
        <f t="shared" ref="G16" si="13">SUM(G17:G23)</f>
        <v>0</v>
      </c>
      <c r="H16" s="69">
        <f t="shared" si="2"/>
        <v>100</v>
      </c>
    </row>
    <row r="17" spans="1:8" ht="20.100000000000001" customHeight="1" x14ac:dyDescent="0.2">
      <c r="A17" s="70">
        <v>31211</v>
      </c>
      <c r="B17" s="71" t="s">
        <v>50</v>
      </c>
      <c r="C17" s="72">
        <v>90000</v>
      </c>
      <c r="D17" s="72">
        <v>0</v>
      </c>
      <c r="E17" s="72">
        <v>0</v>
      </c>
      <c r="F17" s="72">
        <v>0</v>
      </c>
      <c r="G17" s="72">
        <f t="shared" ref="G17:G23" si="14">F17-D17</f>
        <v>0</v>
      </c>
      <c r="H17" s="73" t="e">
        <f t="shared" si="2"/>
        <v>#DIV/0!</v>
      </c>
    </row>
    <row r="18" spans="1:8" ht="20.100000000000001" customHeight="1" x14ac:dyDescent="0.2">
      <c r="A18" s="70">
        <v>31212</v>
      </c>
      <c r="B18" s="71" t="s">
        <v>51</v>
      </c>
      <c r="C18" s="72">
        <v>215000</v>
      </c>
      <c r="D18" s="72">
        <v>215000</v>
      </c>
      <c r="E18" s="72">
        <v>76541.45</v>
      </c>
      <c r="F18" s="72">
        <v>215000</v>
      </c>
      <c r="G18" s="72">
        <f t="shared" si="14"/>
        <v>0</v>
      </c>
      <c r="H18" s="73">
        <f t="shared" si="2"/>
        <v>100</v>
      </c>
    </row>
    <row r="19" spans="1:8" ht="20.100000000000001" customHeight="1" x14ac:dyDescent="0.2">
      <c r="A19" s="70">
        <v>31213</v>
      </c>
      <c r="B19" s="71" t="s">
        <v>52</v>
      </c>
      <c r="C19" s="72">
        <v>32000</v>
      </c>
      <c r="D19" s="72">
        <v>47000</v>
      </c>
      <c r="E19" s="72">
        <v>21500</v>
      </c>
      <c r="F19" s="72">
        <v>47000</v>
      </c>
      <c r="G19" s="72">
        <f t="shared" si="14"/>
        <v>0</v>
      </c>
      <c r="H19" s="73">
        <f t="shared" si="2"/>
        <v>100</v>
      </c>
    </row>
    <row r="20" spans="1:8" ht="20.100000000000001" customHeight="1" x14ac:dyDescent="0.2">
      <c r="A20" s="70">
        <v>31214</v>
      </c>
      <c r="B20" s="71" t="s">
        <v>53</v>
      </c>
      <c r="C20" s="72">
        <v>25000</v>
      </c>
      <c r="D20" s="72">
        <v>25000</v>
      </c>
      <c r="E20" s="72">
        <v>21144.22</v>
      </c>
      <c r="F20" s="72">
        <v>25000</v>
      </c>
      <c r="G20" s="72">
        <f t="shared" si="14"/>
        <v>0</v>
      </c>
      <c r="H20" s="73">
        <f t="shared" si="2"/>
        <v>100</v>
      </c>
    </row>
    <row r="21" spans="1:8" ht="20.100000000000001" customHeight="1" x14ac:dyDescent="0.2">
      <c r="A21" s="70">
        <v>31215</v>
      </c>
      <c r="B21" s="71" t="s">
        <v>54</v>
      </c>
      <c r="C21" s="72">
        <v>20000</v>
      </c>
      <c r="D21" s="72">
        <v>15000</v>
      </c>
      <c r="E21" s="72">
        <v>10580.449999999999</v>
      </c>
      <c r="F21" s="72">
        <v>15000</v>
      </c>
      <c r="G21" s="72">
        <f t="shared" si="14"/>
        <v>0</v>
      </c>
      <c r="H21" s="73">
        <f t="shared" si="2"/>
        <v>100</v>
      </c>
    </row>
    <row r="22" spans="1:8" ht="20.100000000000001" customHeight="1" x14ac:dyDescent="0.2">
      <c r="A22" s="70">
        <v>31216</v>
      </c>
      <c r="B22" s="71" t="s">
        <v>55</v>
      </c>
      <c r="C22" s="72">
        <v>130000</v>
      </c>
      <c r="D22" s="72">
        <v>130000</v>
      </c>
      <c r="E22" s="72">
        <v>128400</v>
      </c>
      <c r="F22" s="72">
        <v>130000</v>
      </c>
      <c r="G22" s="72">
        <f t="shared" si="14"/>
        <v>0</v>
      </c>
      <c r="H22" s="73">
        <f t="shared" si="2"/>
        <v>100</v>
      </c>
    </row>
    <row r="23" spans="1:8" ht="20.100000000000001" customHeight="1" x14ac:dyDescent="0.2">
      <c r="A23" s="70" t="s">
        <v>56</v>
      </c>
      <c r="B23" s="71" t="s">
        <v>57</v>
      </c>
      <c r="C23" s="72">
        <v>275000</v>
      </c>
      <c r="D23" s="72">
        <v>290000</v>
      </c>
      <c r="E23" s="72">
        <v>257478.25999999998</v>
      </c>
      <c r="F23" s="72">
        <v>290000</v>
      </c>
      <c r="G23" s="72">
        <f t="shared" si="14"/>
        <v>0</v>
      </c>
      <c r="H23" s="73">
        <f t="shared" si="2"/>
        <v>100</v>
      </c>
    </row>
    <row r="24" spans="1:8" ht="20.100000000000001" customHeight="1" x14ac:dyDescent="0.2">
      <c r="A24" s="62">
        <v>313</v>
      </c>
      <c r="B24" s="63" t="s">
        <v>58</v>
      </c>
      <c r="C24" s="64">
        <f>C25</f>
        <v>1685000</v>
      </c>
      <c r="D24" s="64">
        <f t="shared" ref="D24:G24" si="15">D25</f>
        <v>1880000</v>
      </c>
      <c r="E24" s="64">
        <f t="shared" si="15"/>
        <v>1712971.24</v>
      </c>
      <c r="F24" s="64">
        <f t="shared" si="15"/>
        <v>1980000</v>
      </c>
      <c r="G24" s="64">
        <f t="shared" si="15"/>
        <v>100000</v>
      </c>
      <c r="H24" s="65">
        <f t="shared" si="2"/>
        <v>105.31914893617021</v>
      </c>
    </row>
    <row r="25" spans="1:8" ht="20.100000000000001" customHeight="1" x14ac:dyDescent="0.2">
      <c r="A25" s="66">
        <v>3132</v>
      </c>
      <c r="B25" s="67" t="s">
        <v>59</v>
      </c>
      <c r="C25" s="68">
        <f>SUM(C26:C26)</f>
        <v>1685000</v>
      </c>
      <c r="D25" s="68">
        <f>SUM(D26:D26)</f>
        <v>1880000</v>
      </c>
      <c r="E25" s="68">
        <f>SUM(E26:E26)</f>
        <v>1712971.24</v>
      </c>
      <c r="F25" s="68">
        <f>SUM(F26:F26)</f>
        <v>1980000</v>
      </c>
      <c r="G25" s="68">
        <f>SUM(G26:G26)</f>
        <v>100000</v>
      </c>
      <c r="H25" s="69">
        <f t="shared" si="2"/>
        <v>105.31914893617021</v>
      </c>
    </row>
    <row r="26" spans="1:8" ht="20.100000000000001" customHeight="1" x14ac:dyDescent="0.2">
      <c r="A26" s="70">
        <v>31321</v>
      </c>
      <c r="B26" s="71" t="s">
        <v>59</v>
      </c>
      <c r="C26" s="72">
        <v>1685000</v>
      </c>
      <c r="D26" s="72">
        <v>1880000</v>
      </c>
      <c r="E26" s="72">
        <v>1712971.24</v>
      </c>
      <c r="F26" s="72">
        <v>1980000</v>
      </c>
      <c r="G26" s="72">
        <f t="shared" ref="G26" si="16">F26-D26</f>
        <v>100000</v>
      </c>
      <c r="H26" s="73">
        <f t="shared" si="2"/>
        <v>105.31914893617021</v>
      </c>
    </row>
    <row r="27" spans="1:8" ht="20.100000000000001" customHeight="1" x14ac:dyDescent="0.2">
      <c r="A27" s="58">
        <v>32</v>
      </c>
      <c r="B27" s="59" t="s">
        <v>60</v>
      </c>
      <c r="C27" s="60">
        <f>C28+C44+C89+C157+C163+C160</f>
        <v>6495172.5</v>
      </c>
      <c r="D27" s="60">
        <f t="shared" ref="D27:F27" si="17">D28+D44+D89+D157+D163+D160</f>
        <v>6358198.5</v>
      </c>
      <c r="E27" s="60">
        <f t="shared" si="17"/>
        <v>4279355.7700000005</v>
      </c>
      <c r="F27" s="60">
        <f t="shared" si="17"/>
        <v>11001940</v>
      </c>
      <c r="G27" s="60">
        <f t="shared" ref="G27" si="18">G28+G44+G89+G157+G163+G160</f>
        <v>4643741.5</v>
      </c>
      <c r="H27" s="61">
        <f t="shared" si="2"/>
        <v>173.03549110648245</v>
      </c>
    </row>
    <row r="28" spans="1:8" ht="20.100000000000001" customHeight="1" x14ac:dyDescent="0.2">
      <c r="A28" s="62">
        <v>321</v>
      </c>
      <c r="B28" s="63" t="s">
        <v>61</v>
      </c>
      <c r="C28" s="64">
        <f>C29+C37+C39+C42</f>
        <v>345500</v>
      </c>
      <c r="D28" s="64">
        <f t="shared" ref="D28:F28" si="19">D29+D37+D39+D42</f>
        <v>310500</v>
      </c>
      <c r="E28" s="64">
        <f t="shared" si="19"/>
        <v>249467.66999999998</v>
      </c>
      <c r="F28" s="64">
        <f t="shared" si="19"/>
        <v>325500</v>
      </c>
      <c r="G28" s="64">
        <f t="shared" ref="G28" si="20">G29+G37+G39+G42</f>
        <v>15000</v>
      </c>
      <c r="H28" s="65">
        <f t="shared" si="2"/>
        <v>104.83091787439614</v>
      </c>
    </row>
    <row r="29" spans="1:8" ht="20.100000000000001" customHeight="1" x14ac:dyDescent="0.2">
      <c r="A29" s="66">
        <v>3211</v>
      </c>
      <c r="B29" s="67" t="s">
        <v>62</v>
      </c>
      <c r="C29" s="68">
        <f>SUM(C30:C36)</f>
        <v>65000</v>
      </c>
      <c r="D29" s="68">
        <f t="shared" ref="D29:F29" si="21">SUM(D30:D36)</f>
        <v>51000</v>
      </c>
      <c r="E29" s="68">
        <f t="shared" si="21"/>
        <v>39804.58</v>
      </c>
      <c r="F29" s="68">
        <f t="shared" si="21"/>
        <v>51000</v>
      </c>
      <c r="G29" s="68">
        <f t="shared" ref="G29" si="22">SUM(G30:G36)</f>
        <v>0</v>
      </c>
      <c r="H29" s="69">
        <f t="shared" si="2"/>
        <v>100</v>
      </c>
    </row>
    <row r="30" spans="1:8" ht="20.100000000000001" customHeight="1" x14ac:dyDescent="0.2">
      <c r="A30" s="70">
        <v>32111</v>
      </c>
      <c r="B30" s="71" t="s">
        <v>63</v>
      </c>
      <c r="C30" s="72">
        <v>11000</v>
      </c>
      <c r="D30" s="72">
        <v>11000</v>
      </c>
      <c r="E30" s="72">
        <v>8469</v>
      </c>
      <c r="F30" s="72">
        <v>11000</v>
      </c>
      <c r="G30" s="72">
        <f t="shared" ref="G30:G36" si="23">F30-D30</f>
        <v>0</v>
      </c>
      <c r="H30" s="73">
        <f t="shared" si="2"/>
        <v>100</v>
      </c>
    </row>
    <row r="31" spans="1:8" ht="20.100000000000001" customHeight="1" x14ac:dyDescent="0.2">
      <c r="A31" s="70">
        <v>32112</v>
      </c>
      <c r="B31" s="71" t="s">
        <v>64</v>
      </c>
      <c r="C31" s="72">
        <v>14000</v>
      </c>
      <c r="D31" s="72">
        <v>11000</v>
      </c>
      <c r="E31" s="72">
        <v>8411</v>
      </c>
      <c r="F31" s="72">
        <v>11000</v>
      </c>
      <c r="G31" s="72">
        <f t="shared" si="23"/>
        <v>0</v>
      </c>
      <c r="H31" s="73">
        <f t="shared" si="2"/>
        <v>100</v>
      </c>
    </row>
    <row r="32" spans="1:8" ht="20.100000000000001" customHeight="1" x14ac:dyDescent="0.2">
      <c r="A32" s="70">
        <v>32113</v>
      </c>
      <c r="B32" s="71" t="s">
        <v>65</v>
      </c>
      <c r="C32" s="72">
        <v>20000</v>
      </c>
      <c r="D32" s="72">
        <v>17000</v>
      </c>
      <c r="E32" s="72">
        <v>14609.98</v>
      </c>
      <c r="F32" s="72">
        <v>17000</v>
      </c>
      <c r="G32" s="72">
        <f t="shared" si="23"/>
        <v>0</v>
      </c>
      <c r="H32" s="73">
        <f t="shared" si="2"/>
        <v>100</v>
      </c>
    </row>
    <row r="33" spans="1:8" ht="20.100000000000001" customHeight="1" x14ac:dyDescent="0.2">
      <c r="A33" s="70">
        <v>32114</v>
      </c>
      <c r="B33" s="71" t="s">
        <v>66</v>
      </c>
      <c r="C33" s="72">
        <v>11000</v>
      </c>
      <c r="D33" s="72">
        <v>6000</v>
      </c>
      <c r="E33" s="72">
        <v>3788.03</v>
      </c>
      <c r="F33" s="72">
        <v>6000</v>
      </c>
      <c r="G33" s="72">
        <f t="shared" si="23"/>
        <v>0</v>
      </c>
      <c r="H33" s="73">
        <f t="shared" si="2"/>
        <v>100</v>
      </c>
    </row>
    <row r="34" spans="1:8" ht="20.100000000000001" customHeight="1" x14ac:dyDescent="0.2">
      <c r="A34" s="70">
        <v>32115</v>
      </c>
      <c r="B34" s="71" t="s">
        <v>67</v>
      </c>
      <c r="C34" s="72">
        <v>1000</v>
      </c>
      <c r="D34" s="72">
        <v>2500</v>
      </c>
      <c r="E34" s="72">
        <v>2110.17</v>
      </c>
      <c r="F34" s="72">
        <v>2500</v>
      </c>
      <c r="G34" s="72">
        <f t="shared" si="23"/>
        <v>0</v>
      </c>
      <c r="H34" s="73">
        <f t="shared" si="2"/>
        <v>100</v>
      </c>
    </row>
    <row r="35" spans="1:8" ht="20.100000000000001" customHeight="1" x14ac:dyDescent="0.2">
      <c r="A35" s="70">
        <v>32116</v>
      </c>
      <c r="B35" s="71" t="s">
        <v>68</v>
      </c>
      <c r="C35" s="72">
        <v>7500</v>
      </c>
      <c r="D35" s="72">
        <v>3000</v>
      </c>
      <c r="E35" s="72">
        <v>2091.61</v>
      </c>
      <c r="F35" s="72">
        <v>3000</v>
      </c>
      <c r="G35" s="72">
        <f t="shared" si="23"/>
        <v>0</v>
      </c>
      <c r="H35" s="73">
        <f t="shared" si="2"/>
        <v>100</v>
      </c>
    </row>
    <row r="36" spans="1:8" ht="20.100000000000001" customHeight="1" x14ac:dyDescent="0.2">
      <c r="A36" s="70">
        <v>32119</v>
      </c>
      <c r="B36" s="71" t="s">
        <v>69</v>
      </c>
      <c r="C36" s="72">
        <v>500</v>
      </c>
      <c r="D36" s="72">
        <v>500</v>
      </c>
      <c r="E36" s="72">
        <v>324.78999999999996</v>
      </c>
      <c r="F36" s="72">
        <v>500</v>
      </c>
      <c r="G36" s="72">
        <f t="shared" si="23"/>
        <v>0</v>
      </c>
      <c r="H36" s="73">
        <f t="shared" si="2"/>
        <v>100</v>
      </c>
    </row>
    <row r="37" spans="1:8" ht="20.100000000000001" customHeight="1" x14ac:dyDescent="0.2">
      <c r="A37" s="66">
        <v>3212</v>
      </c>
      <c r="B37" s="67" t="s">
        <v>70</v>
      </c>
      <c r="C37" s="68">
        <f>C38</f>
        <v>240000</v>
      </c>
      <c r="D37" s="68">
        <f t="shared" ref="D37:G37" si="24">D38</f>
        <v>235000</v>
      </c>
      <c r="E37" s="68">
        <f t="shared" si="24"/>
        <v>192573.84</v>
      </c>
      <c r="F37" s="68">
        <f t="shared" si="24"/>
        <v>235000</v>
      </c>
      <c r="G37" s="68">
        <f t="shared" si="24"/>
        <v>0</v>
      </c>
      <c r="H37" s="69">
        <f t="shared" si="2"/>
        <v>100</v>
      </c>
    </row>
    <row r="38" spans="1:8" ht="20.100000000000001" customHeight="1" x14ac:dyDescent="0.2">
      <c r="A38" s="70">
        <v>32121</v>
      </c>
      <c r="B38" s="71" t="s">
        <v>71</v>
      </c>
      <c r="C38" s="72">
        <v>240000</v>
      </c>
      <c r="D38" s="72">
        <v>235000</v>
      </c>
      <c r="E38" s="72">
        <v>192573.84</v>
      </c>
      <c r="F38" s="72">
        <v>235000</v>
      </c>
      <c r="G38" s="72">
        <f t="shared" ref="G38" si="25">F38-D38</f>
        <v>0</v>
      </c>
      <c r="H38" s="73">
        <f t="shared" si="2"/>
        <v>100</v>
      </c>
    </row>
    <row r="39" spans="1:8" ht="20.100000000000001" customHeight="1" x14ac:dyDescent="0.2">
      <c r="A39" s="66">
        <v>3213</v>
      </c>
      <c r="B39" s="67" t="s">
        <v>72</v>
      </c>
      <c r="C39" s="68">
        <f>SUM(C40:C41)</f>
        <v>35000</v>
      </c>
      <c r="D39" s="68">
        <f t="shared" ref="D39:F39" si="26">SUM(D40:D41)</f>
        <v>20000</v>
      </c>
      <c r="E39" s="68">
        <f t="shared" si="26"/>
        <v>14034.55</v>
      </c>
      <c r="F39" s="68">
        <f t="shared" si="26"/>
        <v>35000</v>
      </c>
      <c r="G39" s="68">
        <f t="shared" ref="G39" si="27">SUM(G40:G41)</f>
        <v>15000</v>
      </c>
      <c r="H39" s="69">
        <f t="shared" si="2"/>
        <v>175</v>
      </c>
    </row>
    <row r="40" spans="1:8" ht="20.100000000000001" customHeight="1" x14ac:dyDescent="0.2">
      <c r="A40" s="70">
        <v>32131</v>
      </c>
      <c r="B40" s="71" t="s">
        <v>73</v>
      </c>
      <c r="C40" s="72">
        <v>13000</v>
      </c>
      <c r="D40" s="72">
        <v>11000</v>
      </c>
      <c r="E40" s="72">
        <v>8597.8799999999992</v>
      </c>
      <c r="F40" s="72">
        <v>13000</v>
      </c>
      <c r="G40" s="72">
        <f t="shared" ref="G40:G41" si="28">F40-D40</f>
        <v>2000</v>
      </c>
      <c r="H40" s="73">
        <f t="shared" si="2"/>
        <v>118.18181818181819</v>
      </c>
    </row>
    <row r="41" spans="1:8" ht="20.100000000000001" customHeight="1" x14ac:dyDescent="0.2">
      <c r="A41" s="70">
        <v>32132</v>
      </c>
      <c r="B41" s="71" t="s">
        <v>74</v>
      </c>
      <c r="C41" s="72">
        <v>22000</v>
      </c>
      <c r="D41" s="72">
        <v>9000</v>
      </c>
      <c r="E41" s="72">
        <v>5436.67</v>
      </c>
      <c r="F41" s="72">
        <v>22000</v>
      </c>
      <c r="G41" s="72">
        <f t="shared" si="28"/>
        <v>13000</v>
      </c>
      <c r="H41" s="73">
        <f t="shared" si="2"/>
        <v>244.44444444444446</v>
      </c>
    </row>
    <row r="42" spans="1:8" ht="20.100000000000001" customHeight="1" x14ac:dyDescent="0.2">
      <c r="A42" s="66">
        <v>3214</v>
      </c>
      <c r="B42" s="67" t="s">
        <v>75</v>
      </c>
      <c r="C42" s="68">
        <f>C43</f>
        <v>5500</v>
      </c>
      <c r="D42" s="68">
        <f t="shared" ref="D42:G42" si="29">D43</f>
        <v>4500</v>
      </c>
      <c r="E42" s="68">
        <f t="shared" si="29"/>
        <v>3054.7</v>
      </c>
      <c r="F42" s="68">
        <f t="shared" si="29"/>
        <v>4500</v>
      </c>
      <c r="G42" s="68">
        <f t="shared" si="29"/>
        <v>0</v>
      </c>
      <c r="H42" s="69">
        <f t="shared" si="2"/>
        <v>100</v>
      </c>
    </row>
    <row r="43" spans="1:8" ht="20.100000000000001" customHeight="1" x14ac:dyDescent="0.2">
      <c r="A43" s="70">
        <v>32141</v>
      </c>
      <c r="B43" s="71" t="s">
        <v>76</v>
      </c>
      <c r="C43" s="72">
        <v>5500</v>
      </c>
      <c r="D43" s="72">
        <v>4500</v>
      </c>
      <c r="E43" s="72">
        <v>3054.7</v>
      </c>
      <c r="F43" s="72">
        <v>4500</v>
      </c>
      <c r="G43" s="72">
        <f t="shared" ref="G43" si="30">F43-D43</f>
        <v>0</v>
      </c>
      <c r="H43" s="73">
        <f t="shared" si="2"/>
        <v>100</v>
      </c>
    </row>
    <row r="44" spans="1:8" ht="20.100000000000001" customHeight="1" x14ac:dyDescent="0.2">
      <c r="A44" s="62">
        <v>322</v>
      </c>
      <c r="B44" s="63" t="s">
        <v>77</v>
      </c>
      <c r="C44" s="64">
        <f>C45+C53+C76+C81+C84+C87</f>
        <v>3450849</v>
      </c>
      <c r="D44" s="64">
        <f t="shared" ref="D44:E44" si="31">D45+D53+D76+D81+D84+D87</f>
        <v>3199649</v>
      </c>
      <c r="E44" s="64">
        <f t="shared" si="31"/>
        <v>1922167.3599999996</v>
      </c>
      <c r="F44" s="64">
        <f>F45+F53+F76+F81+F84+F87</f>
        <v>2946421</v>
      </c>
      <c r="G44" s="64">
        <f t="shared" ref="G44" si="32">G45+G53+G76+G81+G84+G87</f>
        <v>-253228</v>
      </c>
      <c r="H44" s="65">
        <f t="shared" si="2"/>
        <v>92.085756906460688</v>
      </c>
    </row>
    <row r="45" spans="1:8" ht="20.100000000000001" customHeight="1" x14ac:dyDescent="0.2">
      <c r="A45" s="66">
        <v>3221</v>
      </c>
      <c r="B45" s="67" t="s">
        <v>78</v>
      </c>
      <c r="C45" s="68">
        <f>C46+C47+C48+C50</f>
        <v>212924</v>
      </c>
      <c r="D45" s="68">
        <f t="shared" ref="D45:F45" si="33">D46+D47+D48+D50</f>
        <v>162673</v>
      </c>
      <c r="E45" s="68">
        <f t="shared" si="33"/>
        <v>125159.69</v>
      </c>
      <c r="F45" s="68">
        <f t="shared" si="33"/>
        <v>158270</v>
      </c>
      <c r="G45" s="68">
        <f t="shared" ref="G45" si="34">G46+G47+G48+G50</f>
        <v>-4403</v>
      </c>
      <c r="H45" s="69">
        <f t="shared" si="2"/>
        <v>97.293343087051937</v>
      </c>
    </row>
    <row r="46" spans="1:8" ht="20.100000000000001" customHeight="1" x14ac:dyDescent="0.2">
      <c r="A46" s="74">
        <v>32211</v>
      </c>
      <c r="B46" s="75" t="s">
        <v>79</v>
      </c>
      <c r="C46" s="76">
        <v>65070</v>
      </c>
      <c r="D46" s="76">
        <v>64260</v>
      </c>
      <c r="E46" s="76">
        <v>52365.770000000004</v>
      </c>
      <c r="F46" s="76">
        <v>59500</v>
      </c>
      <c r="G46" s="76">
        <f t="shared" ref="G46" si="35">F46-D46</f>
        <v>-4760</v>
      </c>
      <c r="H46" s="77">
        <f t="shared" si="2"/>
        <v>92.592592592592595</v>
      </c>
    </row>
    <row r="47" spans="1:8" ht="20.100000000000001" customHeight="1" x14ac:dyDescent="0.2">
      <c r="A47" s="74">
        <v>32212</v>
      </c>
      <c r="B47" s="75" t="s">
        <v>80</v>
      </c>
      <c r="C47" s="76">
        <v>4459</v>
      </c>
      <c r="D47" s="76">
        <v>4403</v>
      </c>
      <c r="E47" s="76">
        <v>1335.04</v>
      </c>
      <c r="F47" s="76">
        <v>4760</v>
      </c>
      <c r="G47" s="76">
        <f t="shared" ref="G47" si="36">F47-D47</f>
        <v>357</v>
      </c>
      <c r="H47" s="77">
        <f t="shared" si="2"/>
        <v>108.10810810810811</v>
      </c>
    </row>
    <row r="48" spans="1:8" ht="20.100000000000001" customHeight="1" x14ac:dyDescent="0.2">
      <c r="A48" s="74">
        <v>32214</v>
      </c>
      <c r="B48" s="75" t="s">
        <v>81</v>
      </c>
      <c r="C48" s="76">
        <f>C49</f>
        <v>10845</v>
      </c>
      <c r="D48" s="76">
        <f t="shared" ref="D48:G48" si="37">D49</f>
        <v>10710</v>
      </c>
      <c r="E48" s="76">
        <f t="shared" si="37"/>
        <v>8267.84</v>
      </c>
      <c r="F48" s="76">
        <f t="shared" si="37"/>
        <v>10710</v>
      </c>
      <c r="G48" s="76">
        <f t="shared" si="37"/>
        <v>0</v>
      </c>
      <c r="H48" s="77">
        <f t="shared" si="2"/>
        <v>100</v>
      </c>
    </row>
    <row r="49" spans="1:8" ht="20.100000000000001" customHeight="1" x14ac:dyDescent="0.2">
      <c r="A49" s="70">
        <v>3221416</v>
      </c>
      <c r="B49" s="71" t="s">
        <v>82</v>
      </c>
      <c r="C49" s="72">
        <v>10845</v>
      </c>
      <c r="D49" s="72">
        <v>10710</v>
      </c>
      <c r="E49" s="72">
        <v>8267.84</v>
      </c>
      <c r="F49" s="72">
        <v>10710</v>
      </c>
      <c r="G49" s="72">
        <f t="shared" ref="G49" si="38">F49-D49</f>
        <v>0</v>
      </c>
      <c r="H49" s="73">
        <f t="shared" si="2"/>
        <v>100</v>
      </c>
    </row>
    <row r="50" spans="1:8" ht="20.100000000000001" customHeight="1" x14ac:dyDescent="0.2">
      <c r="A50" s="74">
        <v>32216</v>
      </c>
      <c r="B50" s="75" t="s">
        <v>83</v>
      </c>
      <c r="C50" s="76">
        <f>SUM(C51:C52)</f>
        <v>132550</v>
      </c>
      <c r="D50" s="76">
        <f t="shared" ref="D50:F50" si="39">SUM(D51:D52)</f>
        <v>83300</v>
      </c>
      <c r="E50" s="76">
        <f t="shared" si="39"/>
        <v>63191.040000000001</v>
      </c>
      <c r="F50" s="76">
        <f t="shared" si="39"/>
        <v>83300</v>
      </c>
      <c r="G50" s="76">
        <f t="shared" ref="G50" si="40">SUM(G51:G52)</f>
        <v>0</v>
      </c>
      <c r="H50" s="77">
        <f t="shared" si="2"/>
        <v>100</v>
      </c>
    </row>
    <row r="51" spans="1:8" ht="20.100000000000001" customHeight="1" x14ac:dyDescent="0.2">
      <c r="A51" s="70">
        <v>3221614</v>
      </c>
      <c r="B51" s="71" t="s">
        <v>84</v>
      </c>
      <c r="C51" s="72">
        <v>96400</v>
      </c>
      <c r="D51" s="72">
        <v>47600</v>
      </c>
      <c r="E51" s="72">
        <v>31198.48</v>
      </c>
      <c r="F51" s="72">
        <v>47600</v>
      </c>
      <c r="G51" s="72">
        <f t="shared" ref="G51:G52" si="41">F51-D51</f>
        <v>0</v>
      </c>
      <c r="H51" s="73">
        <f t="shared" si="2"/>
        <v>100</v>
      </c>
    </row>
    <row r="52" spans="1:8" ht="20.100000000000001" customHeight="1" x14ac:dyDescent="0.2">
      <c r="A52" s="70">
        <v>3221615</v>
      </c>
      <c r="B52" s="71" t="s">
        <v>85</v>
      </c>
      <c r="C52" s="72">
        <v>36150</v>
      </c>
      <c r="D52" s="72">
        <v>35700</v>
      </c>
      <c r="E52" s="72">
        <v>31992.560000000001</v>
      </c>
      <c r="F52" s="72">
        <v>35700</v>
      </c>
      <c r="G52" s="72">
        <f t="shared" si="41"/>
        <v>0</v>
      </c>
      <c r="H52" s="73">
        <f t="shared" si="2"/>
        <v>100</v>
      </c>
    </row>
    <row r="53" spans="1:8" ht="20.100000000000001" customHeight="1" x14ac:dyDescent="0.2">
      <c r="A53" s="66">
        <v>3222</v>
      </c>
      <c r="B53" s="67" t="s">
        <v>86</v>
      </c>
      <c r="C53" s="68">
        <f>C54+C74</f>
        <v>2435168</v>
      </c>
      <c r="D53" s="68">
        <f t="shared" ref="D53:F53" si="42">D54+D74</f>
        <v>2370868</v>
      </c>
      <c r="E53" s="68">
        <f t="shared" si="42"/>
        <v>1453973.9499999997</v>
      </c>
      <c r="F53" s="68">
        <f t="shared" si="42"/>
        <v>2115713</v>
      </c>
      <c r="G53" s="68">
        <f t="shared" ref="G53" si="43">G54+G74</f>
        <v>-255155</v>
      </c>
      <c r="H53" s="69">
        <f t="shared" si="2"/>
        <v>89.23790780423036</v>
      </c>
    </row>
    <row r="54" spans="1:8" ht="20.100000000000001" customHeight="1" x14ac:dyDescent="0.2">
      <c r="A54" s="74">
        <v>32221</v>
      </c>
      <c r="B54" s="75" t="s">
        <v>87</v>
      </c>
      <c r="C54" s="76">
        <f>SUM(C55:C73)</f>
        <v>2409168</v>
      </c>
      <c r="D54" s="76">
        <f t="shared" ref="D54:F54" si="44">SUM(D55:D73)</f>
        <v>2333868</v>
      </c>
      <c r="E54" s="76">
        <f t="shared" si="44"/>
        <v>1422319.0599999998</v>
      </c>
      <c r="F54" s="76">
        <f t="shared" si="44"/>
        <v>2078713</v>
      </c>
      <c r="G54" s="76">
        <f t="shared" ref="G54" si="45">SUM(G55:G73)</f>
        <v>-255155</v>
      </c>
      <c r="H54" s="77">
        <f t="shared" si="2"/>
        <v>89.067290866492883</v>
      </c>
    </row>
    <row r="55" spans="1:8" ht="20.100000000000001" customHeight="1" x14ac:dyDescent="0.2">
      <c r="A55" s="70">
        <v>3222102</v>
      </c>
      <c r="B55" s="71" t="s">
        <v>88</v>
      </c>
      <c r="C55" s="72">
        <v>152355</v>
      </c>
      <c r="D55" s="72">
        <v>173880</v>
      </c>
      <c r="E55" s="72">
        <v>108558.85</v>
      </c>
      <c r="F55" s="72">
        <v>165900</v>
      </c>
      <c r="G55" s="72">
        <f t="shared" ref="G55:G73" si="46">F55-D55</f>
        <v>-7980</v>
      </c>
      <c r="H55" s="73">
        <f t="shared" si="2"/>
        <v>95.410628019323667</v>
      </c>
    </row>
    <row r="56" spans="1:8" ht="20.100000000000001" customHeight="1" x14ac:dyDescent="0.2">
      <c r="A56" s="70">
        <v>3222103</v>
      </c>
      <c r="B56" s="71" t="s">
        <v>89</v>
      </c>
      <c r="C56" s="72">
        <v>56000</v>
      </c>
      <c r="D56" s="72">
        <v>63000</v>
      </c>
      <c r="E56" s="72">
        <v>43487.7</v>
      </c>
      <c r="F56" s="72">
        <v>62000</v>
      </c>
      <c r="G56" s="72">
        <f t="shared" si="46"/>
        <v>-1000</v>
      </c>
      <c r="H56" s="73">
        <f t="shared" si="2"/>
        <v>98.412698412698404</v>
      </c>
    </row>
    <row r="57" spans="1:8" ht="20.100000000000001" customHeight="1" x14ac:dyDescent="0.2">
      <c r="A57" s="70">
        <v>3222104</v>
      </c>
      <c r="B57" s="71" t="s">
        <v>90</v>
      </c>
      <c r="C57" s="72">
        <v>32500</v>
      </c>
      <c r="D57" s="72">
        <v>32750</v>
      </c>
      <c r="E57" s="72">
        <v>29305.53</v>
      </c>
      <c r="F57" s="72">
        <v>40625</v>
      </c>
      <c r="G57" s="72">
        <f t="shared" si="46"/>
        <v>7875</v>
      </c>
      <c r="H57" s="73">
        <f t="shared" si="2"/>
        <v>124.04580152671755</v>
      </c>
    </row>
    <row r="58" spans="1:8" ht="20.100000000000001" customHeight="1" x14ac:dyDescent="0.2">
      <c r="A58" s="70">
        <v>3222105</v>
      </c>
      <c r="B58" s="71" t="s">
        <v>91</v>
      </c>
      <c r="C58" s="72">
        <v>389875</v>
      </c>
      <c r="D58" s="72">
        <v>430500</v>
      </c>
      <c r="E58" s="72">
        <v>221867.84</v>
      </c>
      <c r="F58" s="72">
        <f>173750+170000</f>
        <v>343750</v>
      </c>
      <c r="G58" s="72">
        <f t="shared" si="46"/>
        <v>-86750</v>
      </c>
      <c r="H58" s="73">
        <f t="shared" si="2"/>
        <v>79.849012775842041</v>
      </c>
    </row>
    <row r="59" spans="1:8" ht="20.100000000000001" customHeight="1" x14ac:dyDescent="0.2">
      <c r="A59" s="70">
        <v>3222106</v>
      </c>
      <c r="B59" s="71" t="s">
        <v>92</v>
      </c>
      <c r="C59" s="72">
        <v>168625</v>
      </c>
      <c r="D59" s="72">
        <v>173375</v>
      </c>
      <c r="E59" s="72">
        <v>125317.94</v>
      </c>
      <c r="F59" s="72">
        <v>165000</v>
      </c>
      <c r="G59" s="72">
        <f t="shared" si="46"/>
        <v>-8375</v>
      </c>
      <c r="H59" s="73">
        <f t="shared" si="2"/>
        <v>95.169430425378508</v>
      </c>
    </row>
    <row r="60" spans="1:8" ht="20.100000000000001" customHeight="1" x14ac:dyDescent="0.2">
      <c r="A60" s="70">
        <v>3222107</v>
      </c>
      <c r="B60" s="71" t="s">
        <v>93</v>
      </c>
      <c r="C60" s="72">
        <v>3250</v>
      </c>
      <c r="D60" s="72">
        <v>3250</v>
      </c>
      <c r="E60" s="72">
        <v>971.25</v>
      </c>
      <c r="F60" s="72">
        <v>3250</v>
      </c>
      <c r="G60" s="72">
        <f t="shared" si="46"/>
        <v>0</v>
      </c>
      <c r="H60" s="73">
        <f t="shared" si="2"/>
        <v>100</v>
      </c>
    </row>
    <row r="61" spans="1:8" ht="20.100000000000001" customHeight="1" x14ac:dyDescent="0.2">
      <c r="A61" s="70">
        <v>3222108</v>
      </c>
      <c r="B61" s="71" t="s">
        <v>94</v>
      </c>
      <c r="C61" s="72">
        <v>31250</v>
      </c>
      <c r="D61" s="72">
        <v>26250</v>
      </c>
      <c r="E61" s="72">
        <v>13083.48</v>
      </c>
      <c r="F61" s="72">
        <v>26250</v>
      </c>
      <c r="G61" s="72">
        <f t="shared" si="46"/>
        <v>0</v>
      </c>
      <c r="H61" s="73">
        <f t="shared" si="2"/>
        <v>100</v>
      </c>
    </row>
    <row r="62" spans="1:8" ht="20.100000000000001" customHeight="1" x14ac:dyDescent="0.2">
      <c r="A62" s="70">
        <v>3222109</v>
      </c>
      <c r="B62" s="71" t="s">
        <v>95</v>
      </c>
      <c r="C62" s="72">
        <v>23000</v>
      </c>
      <c r="D62" s="72">
        <v>23000</v>
      </c>
      <c r="E62" s="72">
        <v>28366.13</v>
      </c>
      <c r="F62" s="72">
        <v>25000</v>
      </c>
      <c r="G62" s="72">
        <f t="shared" si="46"/>
        <v>2000</v>
      </c>
      <c r="H62" s="73">
        <f t="shared" si="2"/>
        <v>108.69565217391303</v>
      </c>
    </row>
    <row r="63" spans="1:8" ht="20.100000000000001" customHeight="1" x14ac:dyDescent="0.2">
      <c r="A63" s="70">
        <v>3222110</v>
      </c>
      <c r="B63" s="71" t="s">
        <v>96</v>
      </c>
      <c r="C63" s="72">
        <v>30850</v>
      </c>
      <c r="D63" s="72">
        <v>30850</v>
      </c>
      <c r="E63" s="72">
        <v>17689.72</v>
      </c>
      <c r="F63" s="78">
        <v>31500</v>
      </c>
      <c r="G63" s="78">
        <f t="shared" si="46"/>
        <v>650</v>
      </c>
      <c r="H63" s="73">
        <f t="shared" si="2"/>
        <v>102.10696920583469</v>
      </c>
    </row>
    <row r="64" spans="1:8" ht="20.100000000000001" customHeight="1" x14ac:dyDescent="0.2">
      <c r="A64" s="70">
        <v>3222111</v>
      </c>
      <c r="B64" s="71" t="s">
        <v>97</v>
      </c>
      <c r="C64" s="72">
        <v>161250</v>
      </c>
      <c r="D64" s="72">
        <v>160000</v>
      </c>
      <c r="E64" s="72">
        <v>103312.15</v>
      </c>
      <c r="F64" s="72">
        <v>159375</v>
      </c>
      <c r="G64" s="72">
        <f t="shared" si="46"/>
        <v>-625</v>
      </c>
      <c r="H64" s="73">
        <f t="shared" si="2"/>
        <v>99.609375</v>
      </c>
    </row>
    <row r="65" spans="1:8" ht="20.100000000000001" customHeight="1" x14ac:dyDescent="0.2">
      <c r="A65" s="70">
        <v>3222112</v>
      </c>
      <c r="B65" s="71" t="s">
        <v>98</v>
      </c>
      <c r="C65" s="72">
        <v>14125</v>
      </c>
      <c r="D65" s="72">
        <v>7875</v>
      </c>
      <c r="E65" s="72">
        <v>6474.05</v>
      </c>
      <c r="F65" s="72">
        <v>6000</v>
      </c>
      <c r="G65" s="72">
        <f t="shared" si="46"/>
        <v>-1875</v>
      </c>
      <c r="H65" s="73">
        <f t="shared" si="2"/>
        <v>76.19047619047619</v>
      </c>
    </row>
    <row r="66" spans="1:8" ht="20.100000000000001" customHeight="1" x14ac:dyDescent="0.2">
      <c r="A66" s="70">
        <v>3222120</v>
      </c>
      <c r="B66" s="71" t="s">
        <v>99</v>
      </c>
      <c r="C66" s="72">
        <v>20000</v>
      </c>
      <c r="D66" s="72">
        <v>20000</v>
      </c>
      <c r="E66" s="72">
        <v>19220.66</v>
      </c>
      <c r="F66" s="72">
        <v>20000</v>
      </c>
      <c r="G66" s="72">
        <f t="shared" si="46"/>
        <v>0</v>
      </c>
      <c r="H66" s="73">
        <f t="shared" si="2"/>
        <v>100</v>
      </c>
    </row>
    <row r="67" spans="1:8" ht="20.100000000000001" customHeight="1" x14ac:dyDescent="0.2">
      <c r="A67" s="70">
        <v>3222133</v>
      </c>
      <c r="B67" s="71" t="s">
        <v>100</v>
      </c>
      <c r="C67" s="72">
        <v>1051075</v>
      </c>
      <c r="D67" s="72">
        <v>891075</v>
      </c>
      <c r="E67" s="72">
        <v>454382.75</v>
      </c>
      <c r="F67" s="72">
        <v>676563</v>
      </c>
      <c r="G67" s="72">
        <f t="shared" si="46"/>
        <v>-214512</v>
      </c>
      <c r="H67" s="73">
        <f t="shared" si="2"/>
        <v>75.926605504587158</v>
      </c>
    </row>
    <row r="68" spans="1:8" ht="20.100000000000001" customHeight="1" x14ac:dyDescent="0.2">
      <c r="A68" s="70">
        <v>3222135</v>
      </c>
      <c r="B68" s="71" t="s">
        <v>101</v>
      </c>
      <c r="C68" s="72">
        <v>23750</v>
      </c>
      <c r="D68" s="72">
        <v>23750</v>
      </c>
      <c r="E68" s="72">
        <v>2120.63</v>
      </c>
      <c r="F68" s="72">
        <v>23750</v>
      </c>
      <c r="G68" s="72">
        <f t="shared" si="46"/>
        <v>0</v>
      </c>
      <c r="H68" s="73">
        <f t="shared" si="2"/>
        <v>100</v>
      </c>
    </row>
    <row r="69" spans="1:8" ht="20.100000000000001" customHeight="1" x14ac:dyDescent="0.2">
      <c r="A69" s="70">
        <v>3222137</v>
      </c>
      <c r="B69" s="71" t="s">
        <v>102</v>
      </c>
      <c r="C69" s="72">
        <v>23250</v>
      </c>
      <c r="D69" s="72">
        <v>23250</v>
      </c>
      <c r="E69" s="72">
        <v>20540.43</v>
      </c>
      <c r="F69" s="72">
        <v>23750</v>
      </c>
      <c r="G69" s="72">
        <f t="shared" si="46"/>
        <v>500</v>
      </c>
      <c r="H69" s="73">
        <f t="shared" si="2"/>
        <v>102.15053763440861</v>
      </c>
    </row>
    <row r="70" spans="1:8" ht="20.100000000000001" customHeight="1" x14ac:dyDescent="0.2">
      <c r="A70" s="70">
        <v>3222138</v>
      </c>
      <c r="B70" s="71" t="s">
        <v>103</v>
      </c>
      <c r="C70" s="72">
        <v>36150</v>
      </c>
      <c r="D70" s="72">
        <v>35700</v>
      </c>
      <c r="E70" s="72">
        <v>19417.86</v>
      </c>
      <c r="F70" s="72">
        <v>29750</v>
      </c>
      <c r="G70" s="72">
        <f t="shared" si="46"/>
        <v>-5950</v>
      </c>
      <c r="H70" s="73">
        <f t="shared" ref="H70:H133" si="47">F70/D70*100</f>
        <v>83.333333333333343</v>
      </c>
    </row>
    <row r="71" spans="1:8" ht="20.100000000000001" customHeight="1" x14ac:dyDescent="0.2">
      <c r="A71" s="70">
        <v>3222139</v>
      </c>
      <c r="B71" s="71" t="s">
        <v>104</v>
      </c>
      <c r="C71" s="72">
        <v>99363</v>
      </c>
      <c r="D71" s="72">
        <v>99363</v>
      </c>
      <c r="E71" s="72">
        <v>155053.95000000001</v>
      </c>
      <c r="F71" s="72">
        <v>206250</v>
      </c>
      <c r="G71" s="72">
        <f t="shared" si="46"/>
        <v>106887</v>
      </c>
      <c r="H71" s="73">
        <f t="shared" si="47"/>
        <v>207.57223513782796</v>
      </c>
    </row>
    <row r="72" spans="1:8" ht="20.100000000000001" customHeight="1" x14ac:dyDescent="0.2">
      <c r="A72" s="70">
        <v>3222140</v>
      </c>
      <c r="B72" s="71" t="s">
        <v>105</v>
      </c>
      <c r="C72" s="72">
        <v>26500</v>
      </c>
      <c r="D72" s="72">
        <v>30000</v>
      </c>
      <c r="E72" s="72">
        <v>18731.25</v>
      </c>
      <c r="F72" s="72">
        <v>30000</v>
      </c>
      <c r="G72" s="72">
        <f t="shared" si="46"/>
        <v>0</v>
      </c>
      <c r="H72" s="73">
        <f t="shared" si="47"/>
        <v>100</v>
      </c>
    </row>
    <row r="73" spans="1:8" ht="20.100000000000001" customHeight="1" x14ac:dyDescent="0.2">
      <c r="A73" s="70">
        <v>3222141</v>
      </c>
      <c r="B73" s="71" t="s">
        <v>106</v>
      </c>
      <c r="C73" s="72">
        <v>66000</v>
      </c>
      <c r="D73" s="72">
        <v>86000</v>
      </c>
      <c r="E73" s="72">
        <v>34416.89</v>
      </c>
      <c r="F73" s="72">
        <v>40000</v>
      </c>
      <c r="G73" s="72">
        <f t="shared" si="46"/>
        <v>-46000</v>
      </c>
      <c r="H73" s="73">
        <f t="shared" si="47"/>
        <v>46.511627906976742</v>
      </c>
    </row>
    <row r="74" spans="1:8" ht="20.100000000000001" customHeight="1" x14ac:dyDescent="0.2">
      <c r="A74" s="74">
        <v>32229</v>
      </c>
      <c r="B74" s="75" t="s">
        <v>107</v>
      </c>
      <c r="C74" s="76">
        <f>C75</f>
        <v>26000</v>
      </c>
      <c r="D74" s="76">
        <f t="shared" ref="D74:G74" si="48">D75</f>
        <v>37000</v>
      </c>
      <c r="E74" s="76">
        <f t="shared" si="48"/>
        <v>31654.89</v>
      </c>
      <c r="F74" s="76">
        <f t="shared" si="48"/>
        <v>37000</v>
      </c>
      <c r="G74" s="76">
        <f t="shared" si="48"/>
        <v>0</v>
      </c>
      <c r="H74" s="77">
        <f t="shared" si="47"/>
        <v>100</v>
      </c>
    </row>
    <row r="75" spans="1:8" ht="20.100000000000001" customHeight="1" x14ac:dyDescent="0.2">
      <c r="A75" s="70">
        <v>3222921</v>
      </c>
      <c r="B75" s="71" t="s">
        <v>108</v>
      </c>
      <c r="C75" s="72">
        <v>26000</v>
      </c>
      <c r="D75" s="72">
        <v>37000</v>
      </c>
      <c r="E75" s="72">
        <v>31654.89</v>
      </c>
      <c r="F75" s="72">
        <v>37000</v>
      </c>
      <c r="G75" s="72">
        <f t="shared" ref="G75" si="49">F75-D75</f>
        <v>0</v>
      </c>
      <c r="H75" s="73">
        <f t="shared" si="47"/>
        <v>100</v>
      </c>
    </row>
    <row r="76" spans="1:8" ht="20.100000000000001" customHeight="1" x14ac:dyDescent="0.2">
      <c r="A76" s="66">
        <v>3223</v>
      </c>
      <c r="B76" s="67" t="s">
        <v>109</v>
      </c>
      <c r="C76" s="68">
        <f>SUM(C77:C80)</f>
        <v>397777</v>
      </c>
      <c r="D76" s="68">
        <f t="shared" ref="D76:F76" si="50">SUM(D77:D80)</f>
        <v>394868</v>
      </c>
      <c r="E76" s="68">
        <f t="shared" si="50"/>
        <v>226117.37</v>
      </c>
      <c r="F76" s="68">
        <f t="shared" si="50"/>
        <v>394868</v>
      </c>
      <c r="G76" s="68">
        <f t="shared" ref="G76" si="51">SUM(G77:G80)</f>
        <v>0</v>
      </c>
      <c r="H76" s="69">
        <f t="shared" si="47"/>
        <v>100</v>
      </c>
    </row>
    <row r="77" spans="1:8" ht="20.100000000000001" customHeight="1" x14ac:dyDescent="0.2">
      <c r="A77" s="70">
        <v>32231</v>
      </c>
      <c r="B77" s="71" t="s">
        <v>110</v>
      </c>
      <c r="C77" s="72">
        <v>200151</v>
      </c>
      <c r="D77" s="72">
        <v>197659</v>
      </c>
      <c r="E77" s="72">
        <v>141687.73000000001</v>
      </c>
      <c r="F77" s="72">
        <v>197659</v>
      </c>
      <c r="G77" s="72">
        <f t="shared" ref="G77:G80" si="52">F77-D77</f>
        <v>0</v>
      </c>
      <c r="H77" s="73">
        <f t="shared" si="47"/>
        <v>100</v>
      </c>
    </row>
    <row r="78" spans="1:8" ht="20.100000000000001" customHeight="1" x14ac:dyDescent="0.2">
      <c r="A78" s="70">
        <v>32232</v>
      </c>
      <c r="B78" s="71" t="s">
        <v>111</v>
      </c>
      <c r="C78" s="72">
        <v>3500</v>
      </c>
      <c r="D78" s="72">
        <v>5500</v>
      </c>
      <c r="E78" s="72">
        <v>3695.11</v>
      </c>
      <c r="F78" s="72">
        <v>5500</v>
      </c>
      <c r="G78" s="72">
        <f t="shared" si="52"/>
        <v>0</v>
      </c>
      <c r="H78" s="73">
        <f t="shared" si="47"/>
        <v>100</v>
      </c>
    </row>
    <row r="79" spans="1:8" ht="20.100000000000001" customHeight="1" x14ac:dyDescent="0.2">
      <c r="A79" s="70">
        <v>32233</v>
      </c>
      <c r="B79" s="71" t="s">
        <v>112</v>
      </c>
      <c r="C79" s="72">
        <v>151951</v>
      </c>
      <c r="D79" s="72">
        <v>150059</v>
      </c>
      <c r="E79" s="72">
        <v>48808.27</v>
      </c>
      <c r="F79" s="72">
        <v>150059</v>
      </c>
      <c r="G79" s="72">
        <f t="shared" si="52"/>
        <v>0</v>
      </c>
      <c r="H79" s="73">
        <f t="shared" si="47"/>
        <v>100</v>
      </c>
    </row>
    <row r="80" spans="1:8" ht="20.100000000000001" customHeight="1" x14ac:dyDescent="0.2">
      <c r="A80" s="70">
        <v>32234</v>
      </c>
      <c r="B80" s="71" t="s">
        <v>113</v>
      </c>
      <c r="C80" s="72">
        <v>42175</v>
      </c>
      <c r="D80" s="72">
        <v>41650</v>
      </c>
      <c r="E80" s="72">
        <v>31926.260000000002</v>
      </c>
      <c r="F80" s="72">
        <v>41650</v>
      </c>
      <c r="G80" s="72">
        <f t="shared" si="52"/>
        <v>0</v>
      </c>
      <c r="H80" s="73">
        <f t="shared" si="47"/>
        <v>100</v>
      </c>
    </row>
    <row r="81" spans="1:8" ht="20.100000000000001" customHeight="1" x14ac:dyDescent="0.2">
      <c r="A81" s="66">
        <v>3224</v>
      </c>
      <c r="B81" s="67" t="s">
        <v>114</v>
      </c>
      <c r="C81" s="68">
        <f>SUM(C82:C83)</f>
        <v>223330</v>
      </c>
      <c r="D81" s="68">
        <f t="shared" ref="D81:F81" si="53">SUM(D82:D83)</f>
        <v>198640</v>
      </c>
      <c r="E81" s="68">
        <f t="shared" si="53"/>
        <v>81782.09</v>
      </c>
      <c r="F81" s="68">
        <f t="shared" si="53"/>
        <v>194500</v>
      </c>
      <c r="G81" s="68">
        <f t="shared" ref="G81" si="54">SUM(G82:G83)</f>
        <v>-4140</v>
      </c>
      <c r="H81" s="69">
        <f t="shared" si="47"/>
        <v>97.915827627869518</v>
      </c>
    </row>
    <row r="82" spans="1:8" ht="20.100000000000001" customHeight="1" x14ac:dyDescent="0.2">
      <c r="A82" s="70">
        <v>32242</v>
      </c>
      <c r="B82" s="71" t="s">
        <v>115</v>
      </c>
      <c r="C82" s="72">
        <v>192000</v>
      </c>
      <c r="D82" s="72">
        <v>167700</v>
      </c>
      <c r="E82" s="72">
        <v>62575.01</v>
      </c>
      <c r="F82" s="72">
        <v>168500</v>
      </c>
      <c r="G82" s="72">
        <f t="shared" ref="G82:G83" si="55">F82-D82</f>
        <v>800</v>
      </c>
      <c r="H82" s="73">
        <f t="shared" si="47"/>
        <v>100.47704233750746</v>
      </c>
    </row>
    <row r="83" spans="1:8" ht="20.100000000000001" customHeight="1" x14ac:dyDescent="0.2">
      <c r="A83" s="70">
        <v>32244</v>
      </c>
      <c r="B83" s="71" t="s">
        <v>116</v>
      </c>
      <c r="C83" s="72">
        <v>31330</v>
      </c>
      <c r="D83" s="72">
        <v>30940</v>
      </c>
      <c r="E83" s="72">
        <v>19207.080000000002</v>
      </c>
      <c r="F83" s="72">
        <v>26000</v>
      </c>
      <c r="G83" s="72">
        <f t="shared" si="55"/>
        <v>-4940</v>
      </c>
      <c r="H83" s="73">
        <f t="shared" si="47"/>
        <v>84.033613445378151</v>
      </c>
    </row>
    <row r="84" spans="1:8" ht="20.100000000000001" customHeight="1" x14ac:dyDescent="0.2">
      <c r="A84" s="66">
        <v>3225</v>
      </c>
      <c r="B84" s="67" t="s">
        <v>117</v>
      </c>
      <c r="C84" s="68">
        <f>SUM(C85:C86)</f>
        <v>25000</v>
      </c>
      <c r="D84" s="68">
        <f t="shared" ref="D84:F84" si="56">SUM(D85:D86)</f>
        <v>25000</v>
      </c>
      <c r="E84" s="68">
        <f t="shared" si="56"/>
        <v>29621.88</v>
      </c>
      <c r="F84" s="68">
        <f t="shared" si="56"/>
        <v>20000</v>
      </c>
      <c r="G84" s="68">
        <f t="shared" ref="G84" si="57">SUM(G85:G86)</f>
        <v>-5000</v>
      </c>
      <c r="H84" s="69">
        <f t="shared" si="47"/>
        <v>80</v>
      </c>
    </row>
    <row r="85" spans="1:8" ht="20.100000000000001" customHeight="1" x14ac:dyDescent="0.2">
      <c r="A85" s="70">
        <v>32251</v>
      </c>
      <c r="B85" s="71" t="s">
        <v>118</v>
      </c>
      <c r="C85" s="72">
        <v>25000</v>
      </c>
      <c r="D85" s="72">
        <v>25000</v>
      </c>
      <c r="E85" s="72">
        <v>29621.88</v>
      </c>
      <c r="F85" s="72">
        <v>20000</v>
      </c>
      <c r="G85" s="72">
        <f t="shared" ref="G85:G86" si="58">F85-D85</f>
        <v>-5000</v>
      </c>
      <c r="H85" s="73">
        <f t="shared" si="47"/>
        <v>80</v>
      </c>
    </row>
    <row r="86" spans="1:8" ht="20.100000000000001" customHeight="1" x14ac:dyDescent="0.2">
      <c r="A86" s="70">
        <v>32252</v>
      </c>
      <c r="B86" s="71" t="s">
        <v>119</v>
      </c>
      <c r="C86" s="72">
        <v>0</v>
      </c>
      <c r="D86" s="72">
        <v>0</v>
      </c>
      <c r="E86" s="72">
        <v>0</v>
      </c>
      <c r="F86" s="72">
        <v>0</v>
      </c>
      <c r="G86" s="72">
        <f t="shared" si="58"/>
        <v>0</v>
      </c>
      <c r="H86" s="73" t="e">
        <f t="shared" si="47"/>
        <v>#DIV/0!</v>
      </c>
    </row>
    <row r="87" spans="1:8" ht="20.100000000000001" customHeight="1" x14ac:dyDescent="0.2">
      <c r="A87" s="66">
        <v>3227</v>
      </c>
      <c r="B87" s="67" t="s">
        <v>120</v>
      </c>
      <c r="C87" s="68">
        <f>C88</f>
        <v>156650</v>
      </c>
      <c r="D87" s="68">
        <f t="shared" ref="D87:G87" si="59">D88</f>
        <v>47600</v>
      </c>
      <c r="E87" s="68">
        <f t="shared" si="59"/>
        <v>5512.38</v>
      </c>
      <c r="F87" s="68">
        <f t="shared" si="59"/>
        <v>63070</v>
      </c>
      <c r="G87" s="68">
        <f t="shared" si="59"/>
        <v>15470</v>
      </c>
      <c r="H87" s="69">
        <f t="shared" si="47"/>
        <v>132.5</v>
      </c>
    </row>
    <row r="88" spans="1:8" ht="20.100000000000001" customHeight="1" x14ac:dyDescent="0.2">
      <c r="A88" s="70">
        <v>32271</v>
      </c>
      <c r="B88" s="71" t="s">
        <v>120</v>
      </c>
      <c r="C88" s="72">
        <v>156650</v>
      </c>
      <c r="D88" s="72">
        <v>47600</v>
      </c>
      <c r="E88" s="72">
        <v>5512.38</v>
      </c>
      <c r="F88" s="72">
        <v>63070</v>
      </c>
      <c r="G88" s="72">
        <f t="shared" ref="G88" si="60">F88-D88</f>
        <v>15470</v>
      </c>
      <c r="H88" s="73">
        <f t="shared" si="47"/>
        <v>132.5</v>
      </c>
    </row>
    <row r="89" spans="1:8" ht="20.100000000000001" customHeight="1" x14ac:dyDescent="0.2">
      <c r="A89" s="62">
        <v>323</v>
      </c>
      <c r="B89" s="63" t="s">
        <v>121</v>
      </c>
      <c r="C89" s="64">
        <f>C90+C95+C109+C111+C120+C126+C134+C147+C151</f>
        <v>2467210.5</v>
      </c>
      <c r="D89" s="64">
        <f t="shared" ref="D89:F89" si="61">D90+D95+D109+D111+D120+D126+D134+D147+D151</f>
        <v>2598255.5</v>
      </c>
      <c r="E89" s="64">
        <f t="shared" si="61"/>
        <v>1964080.9000000004</v>
      </c>
      <c r="F89" s="64">
        <f t="shared" si="61"/>
        <v>2973719</v>
      </c>
      <c r="G89" s="64">
        <f t="shared" ref="G89" si="62">G90+G95+G109+G111+G120+G126+G134+G147+G151</f>
        <v>375463.5</v>
      </c>
      <c r="H89" s="65">
        <f t="shared" si="47"/>
        <v>114.45059964272181</v>
      </c>
    </row>
    <row r="90" spans="1:8" ht="20.100000000000001" customHeight="1" x14ac:dyDescent="0.2">
      <c r="A90" s="66">
        <v>3231</v>
      </c>
      <c r="B90" s="67" t="s">
        <v>122</v>
      </c>
      <c r="C90" s="68">
        <f>SUM(C91:C94)</f>
        <v>121705</v>
      </c>
      <c r="D90" s="68">
        <f t="shared" ref="D90:F90" si="63">SUM(D91:D94)</f>
        <v>120290</v>
      </c>
      <c r="E90" s="68">
        <f t="shared" si="63"/>
        <v>69938.81</v>
      </c>
      <c r="F90" s="68">
        <f t="shared" si="63"/>
        <v>120190</v>
      </c>
      <c r="G90" s="68">
        <f t="shared" ref="G90" si="64">SUM(G91:G94)</f>
        <v>-100</v>
      </c>
      <c r="H90" s="69">
        <f t="shared" si="47"/>
        <v>99.916867570039074</v>
      </c>
    </row>
    <row r="91" spans="1:8" ht="20.100000000000001" customHeight="1" x14ac:dyDescent="0.2">
      <c r="A91" s="70">
        <v>32311</v>
      </c>
      <c r="B91" s="71" t="s">
        <v>123</v>
      </c>
      <c r="C91" s="72">
        <v>91580</v>
      </c>
      <c r="D91" s="72">
        <v>90440</v>
      </c>
      <c r="E91" s="72">
        <v>52019.82</v>
      </c>
      <c r="F91" s="72">
        <v>90440</v>
      </c>
      <c r="G91" s="72">
        <f t="shared" ref="G91:G94" si="65">F91-D91</f>
        <v>0</v>
      </c>
      <c r="H91" s="73">
        <f t="shared" si="47"/>
        <v>100</v>
      </c>
    </row>
    <row r="92" spans="1:8" ht="20.100000000000001" customHeight="1" x14ac:dyDescent="0.2">
      <c r="A92" s="70">
        <v>32313</v>
      </c>
      <c r="B92" s="71" t="s">
        <v>124</v>
      </c>
      <c r="C92" s="72">
        <v>30125</v>
      </c>
      <c r="D92" s="72">
        <v>29750</v>
      </c>
      <c r="E92" s="72">
        <v>17805.900000000001</v>
      </c>
      <c r="F92" s="72">
        <v>29750</v>
      </c>
      <c r="G92" s="72">
        <f t="shared" si="65"/>
        <v>0</v>
      </c>
      <c r="H92" s="73">
        <f t="shared" si="47"/>
        <v>100</v>
      </c>
    </row>
    <row r="93" spans="1:8" ht="20.100000000000001" customHeight="1" x14ac:dyDescent="0.2">
      <c r="A93" s="70">
        <v>32314</v>
      </c>
      <c r="B93" s="71" t="s">
        <v>125</v>
      </c>
      <c r="C93" s="72">
        <v>0</v>
      </c>
      <c r="D93" s="72">
        <v>100</v>
      </c>
      <c r="E93" s="72">
        <v>113.09</v>
      </c>
      <c r="F93" s="72">
        <v>0</v>
      </c>
      <c r="G93" s="72">
        <f t="shared" si="65"/>
        <v>-100</v>
      </c>
      <c r="H93" s="73">
        <f t="shared" si="47"/>
        <v>0</v>
      </c>
    </row>
    <row r="94" spans="1:8" ht="20.100000000000001" customHeight="1" x14ac:dyDescent="0.2">
      <c r="A94" s="70">
        <v>32319</v>
      </c>
      <c r="B94" s="71" t="s">
        <v>250</v>
      </c>
      <c r="C94" s="72">
        <v>0</v>
      </c>
      <c r="D94" s="72">
        <v>0</v>
      </c>
      <c r="E94" s="72">
        <v>0</v>
      </c>
      <c r="F94" s="72">
        <v>0</v>
      </c>
      <c r="G94" s="72">
        <f t="shared" si="65"/>
        <v>0</v>
      </c>
      <c r="H94" s="73" t="e">
        <f t="shared" si="47"/>
        <v>#DIV/0!</v>
      </c>
    </row>
    <row r="95" spans="1:8" ht="20.100000000000001" customHeight="1" x14ac:dyDescent="0.2">
      <c r="A95" s="66">
        <v>3232</v>
      </c>
      <c r="B95" s="67" t="s">
        <v>126</v>
      </c>
      <c r="C95" s="68">
        <f>C96+C100+C104+C107</f>
        <v>418748.5</v>
      </c>
      <c r="D95" s="68">
        <f t="shared" ref="D95:E95" si="66">D96+D100+D104+D107</f>
        <v>475217.5</v>
      </c>
      <c r="E95" s="68">
        <f t="shared" si="66"/>
        <v>398459.42000000004</v>
      </c>
      <c r="F95" s="68">
        <f>F96+F100+F104+F107</f>
        <v>468171</v>
      </c>
      <c r="G95" s="68">
        <f>G96+G100+G104+G107</f>
        <v>-7046.5</v>
      </c>
      <c r="H95" s="69">
        <f t="shared" si="47"/>
        <v>98.51720527968773</v>
      </c>
    </row>
    <row r="96" spans="1:8" ht="20.100000000000001" customHeight="1" x14ac:dyDescent="0.2">
      <c r="A96" s="74">
        <v>32321</v>
      </c>
      <c r="B96" s="75" t="s">
        <v>127</v>
      </c>
      <c r="C96" s="76">
        <f>SUM(C97:C99)</f>
        <v>15906</v>
      </c>
      <c r="D96" s="76">
        <f t="shared" ref="D96:F96" si="67">SUM(D97:D99)</f>
        <v>28325</v>
      </c>
      <c r="E96" s="76">
        <f t="shared" si="67"/>
        <v>43552.68</v>
      </c>
      <c r="F96" s="76">
        <f t="shared" si="67"/>
        <v>19040</v>
      </c>
      <c r="G96" s="76">
        <f t="shared" ref="G96" si="68">SUM(G97:G99)</f>
        <v>-9285</v>
      </c>
      <c r="H96" s="77">
        <f t="shared" si="47"/>
        <v>67.219770520741392</v>
      </c>
    </row>
    <row r="97" spans="1:8" ht="20.100000000000001" customHeight="1" x14ac:dyDescent="0.2">
      <c r="A97" s="70">
        <v>323210</v>
      </c>
      <c r="B97" s="71" t="s">
        <v>128</v>
      </c>
      <c r="C97" s="72">
        <v>15906</v>
      </c>
      <c r="D97" s="72">
        <v>28325</v>
      </c>
      <c r="E97" s="72">
        <v>24989.08</v>
      </c>
      <c r="F97" s="72">
        <v>19040</v>
      </c>
      <c r="G97" s="72">
        <f t="shared" ref="G97:G99" si="69">F97-D97</f>
        <v>-9285</v>
      </c>
      <c r="H97" s="73">
        <f t="shared" si="47"/>
        <v>67.219770520741392</v>
      </c>
    </row>
    <row r="98" spans="1:8" ht="20.100000000000001" customHeight="1" x14ac:dyDescent="0.2">
      <c r="A98" s="70">
        <v>3232101</v>
      </c>
      <c r="B98" s="71" t="s">
        <v>129</v>
      </c>
      <c r="C98" s="72">
        <v>0</v>
      </c>
      <c r="D98" s="72">
        <v>0</v>
      </c>
      <c r="E98" s="72">
        <v>18563.599999999999</v>
      </c>
      <c r="F98" s="72">
        <v>0</v>
      </c>
      <c r="G98" s="72">
        <f t="shared" si="69"/>
        <v>0</v>
      </c>
      <c r="H98" s="73" t="e">
        <f t="shared" si="47"/>
        <v>#DIV/0!</v>
      </c>
    </row>
    <row r="99" spans="1:8" ht="20.100000000000001" customHeight="1" x14ac:dyDescent="0.2">
      <c r="A99" s="70">
        <v>323211</v>
      </c>
      <c r="B99" s="71" t="s">
        <v>130</v>
      </c>
      <c r="C99" s="72">
        <v>0</v>
      </c>
      <c r="D99" s="72">
        <v>0</v>
      </c>
      <c r="E99" s="72">
        <v>0</v>
      </c>
      <c r="F99" s="72">
        <v>0</v>
      </c>
      <c r="G99" s="72">
        <f t="shared" si="69"/>
        <v>0</v>
      </c>
      <c r="H99" s="73" t="e">
        <f t="shared" si="47"/>
        <v>#DIV/0!</v>
      </c>
    </row>
    <row r="100" spans="1:8" ht="20.100000000000001" customHeight="1" x14ac:dyDescent="0.2">
      <c r="A100" s="74">
        <v>32322</v>
      </c>
      <c r="B100" s="75" t="s">
        <v>131</v>
      </c>
      <c r="C100" s="76">
        <f>SUM(C101:C103)</f>
        <v>353437</v>
      </c>
      <c r="D100" s="76">
        <f t="shared" ref="D100:F100" si="70">SUM(D101:D103)</f>
        <v>379063</v>
      </c>
      <c r="E100" s="76">
        <f t="shared" si="70"/>
        <v>318269.79000000004</v>
      </c>
      <c r="F100" s="76">
        <f t="shared" si="70"/>
        <v>401516</v>
      </c>
      <c r="G100" s="76">
        <f t="shared" ref="G100" si="71">SUM(G101:G103)</f>
        <v>22453</v>
      </c>
      <c r="H100" s="77">
        <f t="shared" si="47"/>
        <v>105.92328979615526</v>
      </c>
    </row>
    <row r="101" spans="1:8" ht="20.100000000000001" customHeight="1" x14ac:dyDescent="0.2">
      <c r="A101" s="70">
        <v>323220</v>
      </c>
      <c r="B101" s="71" t="s">
        <v>132</v>
      </c>
      <c r="C101" s="72">
        <v>333437</v>
      </c>
      <c r="D101" s="72">
        <v>359063</v>
      </c>
      <c r="E101" s="72">
        <v>308665.53000000003</v>
      </c>
      <c r="F101" s="72">
        <v>381516</v>
      </c>
      <c r="G101" s="72">
        <f t="shared" ref="G101:G103" si="72">F101-D101</f>
        <v>22453</v>
      </c>
      <c r="H101" s="73">
        <f t="shared" si="47"/>
        <v>106.25322018698668</v>
      </c>
    </row>
    <row r="102" spans="1:8" ht="20.100000000000001" customHeight="1" x14ac:dyDescent="0.2">
      <c r="A102" s="70">
        <v>323221</v>
      </c>
      <c r="B102" s="71" t="s">
        <v>133</v>
      </c>
      <c r="C102" s="72">
        <v>0</v>
      </c>
      <c r="D102" s="72">
        <v>0</v>
      </c>
      <c r="E102" s="72">
        <v>0</v>
      </c>
      <c r="F102" s="72">
        <v>0</v>
      </c>
      <c r="G102" s="72">
        <f t="shared" si="72"/>
        <v>0</v>
      </c>
      <c r="H102" s="73" t="e">
        <f t="shared" si="47"/>
        <v>#DIV/0!</v>
      </c>
    </row>
    <row r="103" spans="1:8" ht="20.100000000000001" customHeight="1" x14ac:dyDescent="0.2">
      <c r="A103" s="70">
        <v>323222</v>
      </c>
      <c r="B103" s="71" t="s">
        <v>134</v>
      </c>
      <c r="C103" s="72">
        <v>20000</v>
      </c>
      <c r="D103" s="72">
        <v>20000</v>
      </c>
      <c r="E103" s="72">
        <v>9604.26</v>
      </c>
      <c r="F103" s="72">
        <v>20000</v>
      </c>
      <c r="G103" s="72">
        <f t="shared" si="72"/>
        <v>0</v>
      </c>
      <c r="H103" s="73">
        <f t="shared" si="47"/>
        <v>100</v>
      </c>
    </row>
    <row r="104" spans="1:8" ht="20.100000000000001" customHeight="1" x14ac:dyDescent="0.2">
      <c r="A104" s="74">
        <v>32323</v>
      </c>
      <c r="B104" s="75" t="s">
        <v>135</v>
      </c>
      <c r="C104" s="76">
        <f>SUM(C105:C106)</f>
        <v>49405.5</v>
      </c>
      <c r="D104" s="76">
        <f t="shared" ref="D104:E104" si="73">SUM(D105:D106)</f>
        <v>67829.5</v>
      </c>
      <c r="E104" s="76">
        <f t="shared" si="73"/>
        <v>36636.949999999997</v>
      </c>
      <c r="F104" s="76">
        <f>SUM(F105:F106)</f>
        <v>47615</v>
      </c>
      <c r="G104" s="76">
        <f>SUM(G105:G106)</f>
        <v>-20214.5</v>
      </c>
      <c r="H104" s="77">
        <f t="shared" si="47"/>
        <v>70.198070161213039</v>
      </c>
    </row>
    <row r="105" spans="1:8" ht="20.100000000000001" customHeight="1" x14ac:dyDescent="0.2">
      <c r="A105" s="70">
        <v>323230</v>
      </c>
      <c r="B105" s="71" t="s">
        <v>136</v>
      </c>
      <c r="C105" s="72">
        <v>46393</v>
      </c>
      <c r="D105" s="72">
        <v>64855</v>
      </c>
      <c r="E105" s="72">
        <v>35174.81</v>
      </c>
      <c r="F105" s="72">
        <v>44640</v>
      </c>
      <c r="G105" s="72">
        <f t="shared" ref="G105:G106" si="74">F105-D105</f>
        <v>-20215</v>
      </c>
      <c r="H105" s="73">
        <f t="shared" si="47"/>
        <v>68.830467967003315</v>
      </c>
    </row>
    <row r="106" spans="1:8" ht="20.100000000000001" customHeight="1" x14ac:dyDescent="0.2">
      <c r="A106" s="70">
        <v>323231</v>
      </c>
      <c r="B106" s="71" t="s">
        <v>137</v>
      </c>
      <c r="C106" s="72">
        <v>3012.5</v>
      </c>
      <c r="D106" s="72">
        <v>2974.5</v>
      </c>
      <c r="E106" s="72">
        <v>1462.14</v>
      </c>
      <c r="F106" s="72">
        <v>2975</v>
      </c>
      <c r="G106" s="72">
        <f t="shared" si="74"/>
        <v>0.5</v>
      </c>
      <c r="H106" s="73">
        <f t="shared" si="47"/>
        <v>100.01680954782317</v>
      </c>
    </row>
    <row r="107" spans="1:8" ht="20.100000000000001" customHeight="1" x14ac:dyDescent="0.2">
      <c r="A107" s="74">
        <v>32329</v>
      </c>
      <c r="B107" s="75" t="s">
        <v>138</v>
      </c>
      <c r="C107" s="76">
        <f>C108</f>
        <v>0</v>
      </c>
      <c r="D107" s="76">
        <f t="shared" ref="D107:E107" si="75">D108</f>
        <v>0</v>
      </c>
      <c r="E107" s="76">
        <f t="shared" si="75"/>
        <v>0</v>
      </c>
      <c r="F107" s="76">
        <f>F108</f>
        <v>0</v>
      </c>
      <c r="G107" s="76">
        <f>G108</f>
        <v>0</v>
      </c>
      <c r="H107" s="77" t="e">
        <f t="shared" si="47"/>
        <v>#DIV/0!</v>
      </c>
    </row>
    <row r="108" spans="1:8" ht="20.100000000000001" customHeight="1" x14ac:dyDescent="0.2">
      <c r="A108" s="70">
        <v>323290</v>
      </c>
      <c r="B108" s="71" t="s">
        <v>139</v>
      </c>
      <c r="C108" s="72">
        <v>0</v>
      </c>
      <c r="D108" s="72">
        <v>0</v>
      </c>
      <c r="E108" s="72">
        <v>0</v>
      </c>
      <c r="F108" s="72">
        <v>0</v>
      </c>
      <c r="G108" s="72">
        <f t="shared" ref="G108" si="76">F108-D108</f>
        <v>0</v>
      </c>
      <c r="H108" s="73" t="e">
        <f t="shared" si="47"/>
        <v>#DIV/0!</v>
      </c>
    </row>
    <row r="109" spans="1:8" ht="20.100000000000001" customHeight="1" x14ac:dyDescent="0.2">
      <c r="A109" s="66">
        <v>3233</v>
      </c>
      <c r="B109" s="67" t="s">
        <v>140</v>
      </c>
      <c r="C109" s="68">
        <f>C110</f>
        <v>28859</v>
      </c>
      <c r="D109" s="68">
        <f t="shared" ref="D109:G109" si="77">D110</f>
        <v>29038</v>
      </c>
      <c r="E109" s="68">
        <f t="shared" si="77"/>
        <v>17887.759999999998</v>
      </c>
      <c r="F109" s="68">
        <f t="shared" si="77"/>
        <v>32608</v>
      </c>
      <c r="G109" s="68">
        <f t="shared" si="77"/>
        <v>3570</v>
      </c>
      <c r="H109" s="69">
        <f t="shared" si="47"/>
        <v>112.29423514016116</v>
      </c>
    </row>
    <row r="110" spans="1:8" ht="20.100000000000001" customHeight="1" x14ac:dyDescent="0.2">
      <c r="A110" s="70">
        <v>32339</v>
      </c>
      <c r="B110" s="71" t="s">
        <v>141</v>
      </c>
      <c r="C110" s="72">
        <v>28859</v>
      </c>
      <c r="D110" s="72">
        <v>29038</v>
      </c>
      <c r="E110" s="72">
        <v>17887.759999999998</v>
      </c>
      <c r="F110" s="72">
        <v>32608</v>
      </c>
      <c r="G110" s="72">
        <f t="shared" ref="G110" si="78">F110-D110</f>
        <v>3570</v>
      </c>
      <c r="H110" s="73">
        <f t="shared" si="47"/>
        <v>112.29423514016116</v>
      </c>
    </row>
    <row r="111" spans="1:8" ht="20.100000000000001" customHeight="1" x14ac:dyDescent="0.2">
      <c r="A111" s="66">
        <v>3234</v>
      </c>
      <c r="B111" s="67" t="s">
        <v>142</v>
      </c>
      <c r="C111" s="68">
        <f>SUM(C112:C116)</f>
        <v>359117</v>
      </c>
      <c r="D111" s="68">
        <f t="shared" ref="D111:F111" si="79">SUM(D112:D116)</f>
        <v>407320</v>
      </c>
      <c r="E111" s="68">
        <f t="shared" si="79"/>
        <v>288009.13</v>
      </c>
      <c r="F111" s="68">
        <f t="shared" si="79"/>
        <v>407320</v>
      </c>
      <c r="G111" s="68">
        <f t="shared" ref="G111" si="80">SUM(G112:G116)</f>
        <v>0</v>
      </c>
      <c r="H111" s="69">
        <f t="shared" si="47"/>
        <v>100</v>
      </c>
    </row>
    <row r="112" spans="1:8" ht="20.100000000000001" customHeight="1" x14ac:dyDescent="0.2">
      <c r="A112" s="70">
        <v>32341</v>
      </c>
      <c r="B112" s="71" t="s">
        <v>143</v>
      </c>
      <c r="C112" s="72">
        <v>25000</v>
      </c>
      <c r="D112" s="72">
        <v>25000</v>
      </c>
      <c r="E112" s="72">
        <v>20752.97</v>
      </c>
      <c r="F112" s="72">
        <v>25000</v>
      </c>
      <c r="G112" s="72">
        <f t="shared" ref="G112:G115" si="81">F112-D112</f>
        <v>0</v>
      </c>
      <c r="H112" s="73">
        <f t="shared" si="47"/>
        <v>100</v>
      </c>
    </row>
    <row r="113" spans="1:8" ht="20.100000000000001" customHeight="1" x14ac:dyDescent="0.2">
      <c r="A113" s="70">
        <v>32342</v>
      </c>
      <c r="B113" s="71" t="s">
        <v>144</v>
      </c>
      <c r="C113" s="72">
        <v>115000</v>
      </c>
      <c r="D113" s="72">
        <v>161840</v>
      </c>
      <c r="E113" s="72">
        <v>79103.77</v>
      </c>
      <c r="F113" s="72">
        <v>161840</v>
      </c>
      <c r="G113" s="72">
        <f t="shared" si="81"/>
        <v>0</v>
      </c>
      <c r="H113" s="73">
        <f t="shared" si="47"/>
        <v>100</v>
      </c>
    </row>
    <row r="114" spans="1:8" ht="20.100000000000001" customHeight="1" x14ac:dyDescent="0.2">
      <c r="A114" s="70">
        <v>32344</v>
      </c>
      <c r="B114" s="71" t="s">
        <v>145</v>
      </c>
      <c r="C114" s="72">
        <v>2410</v>
      </c>
      <c r="D114" s="72">
        <v>2380</v>
      </c>
      <c r="E114" s="72">
        <v>699.49</v>
      </c>
      <c r="F114" s="72">
        <v>2380</v>
      </c>
      <c r="G114" s="72">
        <f t="shared" si="81"/>
        <v>0</v>
      </c>
      <c r="H114" s="73">
        <f t="shared" si="47"/>
        <v>100</v>
      </c>
    </row>
    <row r="115" spans="1:8" ht="20.100000000000001" customHeight="1" x14ac:dyDescent="0.2">
      <c r="A115" s="70">
        <v>32347</v>
      </c>
      <c r="B115" s="71" t="s">
        <v>146</v>
      </c>
      <c r="C115" s="72">
        <v>4000</v>
      </c>
      <c r="D115" s="72">
        <v>4700</v>
      </c>
      <c r="E115" s="72">
        <v>3958.04</v>
      </c>
      <c r="F115" s="72">
        <v>4700</v>
      </c>
      <c r="G115" s="72">
        <f t="shared" si="81"/>
        <v>0</v>
      </c>
      <c r="H115" s="73">
        <f t="shared" si="47"/>
        <v>100</v>
      </c>
    </row>
    <row r="116" spans="1:8" ht="20.100000000000001" customHeight="1" x14ac:dyDescent="0.2">
      <c r="A116" s="74">
        <v>32349</v>
      </c>
      <c r="B116" s="75" t="s">
        <v>147</v>
      </c>
      <c r="C116" s="76">
        <f>SUM(C117:C119)</f>
        <v>212707</v>
      </c>
      <c r="D116" s="76">
        <f t="shared" ref="D116:F116" si="82">SUM(D117:D119)</f>
        <v>213400</v>
      </c>
      <c r="E116" s="76">
        <f t="shared" si="82"/>
        <v>183494.86000000002</v>
      </c>
      <c r="F116" s="76">
        <f t="shared" si="82"/>
        <v>213400</v>
      </c>
      <c r="G116" s="76">
        <f t="shared" ref="G116" si="83">SUM(G117:G119)</f>
        <v>0</v>
      </c>
      <c r="H116" s="77">
        <f t="shared" si="47"/>
        <v>100</v>
      </c>
    </row>
    <row r="117" spans="1:8" ht="20.100000000000001" customHeight="1" x14ac:dyDescent="0.2">
      <c r="A117" s="70">
        <v>323490</v>
      </c>
      <c r="B117" s="71" t="s">
        <v>148</v>
      </c>
      <c r="C117" s="72">
        <v>200000</v>
      </c>
      <c r="D117" s="72">
        <v>200000</v>
      </c>
      <c r="E117" s="72">
        <v>173345.30000000002</v>
      </c>
      <c r="F117" s="72">
        <v>200000</v>
      </c>
      <c r="G117" s="72">
        <f t="shared" ref="G117:G119" si="84">F117-D117</f>
        <v>0</v>
      </c>
      <c r="H117" s="73">
        <f t="shared" si="47"/>
        <v>100</v>
      </c>
    </row>
    <row r="118" spans="1:8" ht="20.100000000000001" customHeight="1" x14ac:dyDescent="0.2">
      <c r="A118" s="70">
        <v>323492</v>
      </c>
      <c r="B118" s="71" t="s">
        <v>149</v>
      </c>
      <c r="C118" s="72">
        <v>11207</v>
      </c>
      <c r="D118" s="72">
        <v>11900</v>
      </c>
      <c r="E118" s="72">
        <v>9427.14</v>
      </c>
      <c r="F118" s="72">
        <v>11900</v>
      </c>
      <c r="G118" s="72">
        <f t="shared" si="84"/>
        <v>0</v>
      </c>
      <c r="H118" s="73">
        <f t="shared" si="47"/>
        <v>100</v>
      </c>
    </row>
    <row r="119" spans="1:8" ht="20.100000000000001" customHeight="1" x14ac:dyDescent="0.2">
      <c r="A119" s="70">
        <v>323493</v>
      </c>
      <c r="B119" s="71" t="s">
        <v>150</v>
      </c>
      <c r="C119" s="72">
        <v>1500</v>
      </c>
      <c r="D119" s="72">
        <v>1500</v>
      </c>
      <c r="E119" s="72">
        <v>722.42</v>
      </c>
      <c r="F119" s="72">
        <v>1500</v>
      </c>
      <c r="G119" s="72">
        <f t="shared" si="84"/>
        <v>0</v>
      </c>
      <c r="H119" s="73">
        <f t="shared" si="47"/>
        <v>100</v>
      </c>
    </row>
    <row r="120" spans="1:8" ht="20.100000000000001" customHeight="1" x14ac:dyDescent="0.2">
      <c r="A120" s="66">
        <v>3235</v>
      </c>
      <c r="B120" s="67" t="s">
        <v>151</v>
      </c>
      <c r="C120" s="68">
        <f>SUM(C121:C125)</f>
        <v>384919</v>
      </c>
      <c r="D120" s="68">
        <f t="shared" ref="D120:F120" si="85">SUM(D121:D125)</f>
        <v>275761</v>
      </c>
      <c r="E120" s="68">
        <f t="shared" si="85"/>
        <v>241010.88999999998</v>
      </c>
      <c r="F120" s="68">
        <f t="shared" si="85"/>
        <v>440984</v>
      </c>
      <c r="G120" s="68">
        <f t="shared" ref="G120" si="86">SUM(G121:G125)</f>
        <v>165223</v>
      </c>
      <c r="H120" s="69">
        <f t="shared" si="47"/>
        <v>159.91528896399419</v>
      </c>
    </row>
    <row r="121" spans="1:8" ht="20.100000000000001" customHeight="1" x14ac:dyDescent="0.2">
      <c r="A121" s="70" t="s">
        <v>152</v>
      </c>
      <c r="B121" s="71" t="s">
        <v>153</v>
      </c>
      <c r="C121" s="72">
        <v>0</v>
      </c>
      <c r="D121" s="72">
        <v>0</v>
      </c>
      <c r="E121" s="72">
        <v>0</v>
      </c>
      <c r="F121" s="72">
        <v>0</v>
      </c>
      <c r="G121" s="72">
        <f t="shared" ref="G121:G125" si="87">F121-D121</f>
        <v>0</v>
      </c>
      <c r="H121" s="73" t="e">
        <f t="shared" si="47"/>
        <v>#DIV/0!</v>
      </c>
    </row>
    <row r="122" spans="1:8" ht="20.100000000000001" customHeight="1" x14ac:dyDescent="0.2">
      <c r="A122" s="70">
        <v>32353</v>
      </c>
      <c r="B122" s="71" t="s">
        <v>154</v>
      </c>
      <c r="C122" s="72">
        <v>4820</v>
      </c>
      <c r="D122" s="72">
        <v>0</v>
      </c>
      <c r="E122" s="72">
        <v>0</v>
      </c>
      <c r="F122" s="72">
        <v>0</v>
      </c>
      <c r="G122" s="72">
        <f t="shared" si="87"/>
        <v>0</v>
      </c>
      <c r="H122" s="73" t="e">
        <f t="shared" si="47"/>
        <v>#DIV/0!</v>
      </c>
    </row>
    <row r="123" spans="1:8" ht="20.100000000000001" customHeight="1" x14ac:dyDescent="0.2">
      <c r="A123" s="70">
        <v>32354</v>
      </c>
      <c r="B123" s="71" t="s">
        <v>155</v>
      </c>
      <c r="C123" s="72">
        <v>153879</v>
      </c>
      <c r="D123" s="72">
        <v>158032</v>
      </c>
      <c r="E123" s="72">
        <v>158996.60999999999</v>
      </c>
      <c r="F123" s="72">
        <v>179644</v>
      </c>
      <c r="G123" s="72">
        <f t="shared" si="87"/>
        <v>21612</v>
      </c>
      <c r="H123" s="73">
        <f t="shared" si="47"/>
        <v>113.67571124835476</v>
      </c>
    </row>
    <row r="124" spans="1:8" ht="20.100000000000001" customHeight="1" x14ac:dyDescent="0.2">
      <c r="A124" s="70">
        <v>32355</v>
      </c>
      <c r="B124" s="71" t="s">
        <v>156</v>
      </c>
      <c r="C124" s="72">
        <v>176220</v>
      </c>
      <c r="D124" s="72">
        <v>54729</v>
      </c>
      <c r="E124" s="72">
        <v>25160.75</v>
      </c>
      <c r="F124" s="72">
        <v>196340</v>
      </c>
      <c r="G124" s="72">
        <f t="shared" si="87"/>
        <v>141611</v>
      </c>
      <c r="H124" s="73">
        <f t="shared" si="47"/>
        <v>358.7494746843538</v>
      </c>
    </row>
    <row r="125" spans="1:8" ht="20.100000000000001" customHeight="1" x14ac:dyDescent="0.2">
      <c r="A125" s="70">
        <v>32359</v>
      </c>
      <c r="B125" s="71" t="s">
        <v>157</v>
      </c>
      <c r="C125" s="72">
        <v>50000</v>
      </c>
      <c r="D125" s="72">
        <v>63000</v>
      </c>
      <c r="E125" s="72">
        <v>56853.53</v>
      </c>
      <c r="F125" s="72">
        <v>65000</v>
      </c>
      <c r="G125" s="72">
        <f t="shared" si="87"/>
        <v>2000</v>
      </c>
      <c r="H125" s="73">
        <f t="shared" si="47"/>
        <v>103.17460317460319</v>
      </c>
    </row>
    <row r="126" spans="1:8" ht="20.100000000000001" customHeight="1" x14ac:dyDescent="0.2">
      <c r="A126" s="66">
        <v>3236</v>
      </c>
      <c r="B126" s="67" t="s">
        <v>158</v>
      </c>
      <c r="C126" s="68">
        <f>C127+C128+C132</f>
        <v>225625</v>
      </c>
      <c r="D126" s="68">
        <f t="shared" ref="D126:F126" si="88">D127+D128+D132</f>
        <v>237800</v>
      </c>
      <c r="E126" s="68">
        <f t="shared" si="88"/>
        <v>226684.58000000002</v>
      </c>
      <c r="F126" s="68">
        <f t="shared" si="88"/>
        <v>235500</v>
      </c>
      <c r="G126" s="68">
        <f t="shared" ref="G126" si="89">G127+G128+G132</f>
        <v>-2300</v>
      </c>
      <c r="H126" s="69">
        <f t="shared" si="47"/>
        <v>99.032800672834313</v>
      </c>
    </row>
    <row r="127" spans="1:8" ht="20.100000000000001" customHeight="1" x14ac:dyDescent="0.2">
      <c r="A127" s="74">
        <v>32361</v>
      </c>
      <c r="B127" s="75" t="s">
        <v>159</v>
      </c>
      <c r="C127" s="76">
        <v>5000</v>
      </c>
      <c r="D127" s="76">
        <v>5000</v>
      </c>
      <c r="E127" s="76">
        <v>4745.29</v>
      </c>
      <c r="F127" s="76">
        <v>5000</v>
      </c>
      <c r="G127" s="76">
        <f>F127-D127</f>
        <v>0</v>
      </c>
      <c r="H127" s="77">
        <f t="shared" si="47"/>
        <v>100</v>
      </c>
    </row>
    <row r="128" spans="1:8" ht="20.100000000000001" customHeight="1" x14ac:dyDescent="0.2">
      <c r="A128" s="74">
        <v>32363</v>
      </c>
      <c r="B128" s="75" t="s">
        <v>160</v>
      </c>
      <c r="C128" s="76">
        <f>SUM(C129:C131)</f>
        <v>162500</v>
      </c>
      <c r="D128" s="76">
        <f t="shared" ref="D128:F128" si="90">SUM(D129:D131)</f>
        <v>145300</v>
      </c>
      <c r="E128" s="76">
        <f t="shared" si="90"/>
        <v>171122.99</v>
      </c>
      <c r="F128" s="76">
        <f t="shared" si="90"/>
        <v>143000</v>
      </c>
      <c r="G128" s="76">
        <f t="shared" ref="G128" si="91">SUM(G129:G131)</f>
        <v>-2300</v>
      </c>
      <c r="H128" s="77">
        <f t="shared" si="47"/>
        <v>98.417068134893327</v>
      </c>
    </row>
    <row r="129" spans="1:8" ht="20.100000000000001" customHeight="1" x14ac:dyDescent="0.2">
      <c r="A129" s="70">
        <v>323630</v>
      </c>
      <c r="B129" s="79" t="s">
        <v>161</v>
      </c>
      <c r="C129" s="72">
        <v>109700</v>
      </c>
      <c r="D129" s="72">
        <v>92500</v>
      </c>
      <c r="E129" s="72">
        <v>117685.78</v>
      </c>
      <c r="F129" s="72">
        <v>100000</v>
      </c>
      <c r="G129" s="72">
        <f t="shared" ref="G129:G131" si="92">F129-D129</f>
        <v>7500</v>
      </c>
      <c r="H129" s="73">
        <f t="shared" si="47"/>
        <v>108.10810810810811</v>
      </c>
    </row>
    <row r="130" spans="1:8" ht="20.100000000000001" customHeight="1" x14ac:dyDescent="0.2">
      <c r="A130" s="70">
        <v>323631</v>
      </c>
      <c r="B130" s="71" t="s">
        <v>162</v>
      </c>
      <c r="C130" s="72">
        <v>39800</v>
      </c>
      <c r="D130" s="72">
        <v>39800</v>
      </c>
      <c r="E130" s="72">
        <v>53437.21</v>
      </c>
      <c r="F130" s="72">
        <v>30000</v>
      </c>
      <c r="G130" s="72">
        <f t="shared" si="92"/>
        <v>-9800</v>
      </c>
      <c r="H130" s="73">
        <f t="shared" si="47"/>
        <v>75.376884422110564</v>
      </c>
    </row>
    <row r="131" spans="1:8" ht="20.100000000000001" customHeight="1" x14ac:dyDescent="0.2">
      <c r="A131" s="70">
        <v>323632</v>
      </c>
      <c r="B131" s="71" t="s">
        <v>249</v>
      </c>
      <c r="C131" s="72">
        <v>13000</v>
      </c>
      <c r="D131" s="72">
        <v>13000</v>
      </c>
      <c r="E131" s="72">
        <v>0</v>
      </c>
      <c r="F131" s="72">
        <v>13000</v>
      </c>
      <c r="G131" s="72">
        <f t="shared" si="92"/>
        <v>0</v>
      </c>
      <c r="H131" s="73">
        <f t="shared" si="47"/>
        <v>100</v>
      </c>
    </row>
    <row r="132" spans="1:8" ht="20.100000000000001" customHeight="1" x14ac:dyDescent="0.2">
      <c r="A132" s="74">
        <v>32369</v>
      </c>
      <c r="B132" s="75" t="s">
        <v>163</v>
      </c>
      <c r="C132" s="76">
        <f>C133</f>
        <v>58125</v>
      </c>
      <c r="D132" s="76">
        <f t="shared" ref="D132:G132" si="93">D133</f>
        <v>87500</v>
      </c>
      <c r="E132" s="76">
        <f t="shared" si="93"/>
        <v>50816.3</v>
      </c>
      <c r="F132" s="76">
        <f t="shared" si="93"/>
        <v>87500</v>
      </c>
      <c r="G132" s="76">
        <f t="shared" si="93"/>
        <v>0</v>
      </c>
      <c r="H132" s="77">
        <f t="shared" si="47"/>
        <v>100</v>
      </c>
    </row>
    <row r="133" spans="1:8" ht="20.100000000000001" customHeight="1" x14ac:dyDescent="0.2">
      <c r="A133" s="70">
        <v>323691</v>
      </c>
      <c r="B133" s="71" t="s">
        <v>164</v>
      </c>
      <c r="C133" s="72">
        <v>58125</v>
      </c>
      <c r="D133" s="72">
        <v>87500</v>
      </c>
      <c r="E133" s="72">
        <v>50816.3</v>
      </c>
      <c r="F133" s="72">
        <v>87500</v>
      </c>
      <c r="G133" s="72">
        <f>F133-D133</f>
        <v>0</v>
      </c>
      <c r="H133" s="73">
        <f t="shared" si="47"/>
        <v>100</v>
      </c>
    </row>
    <row r="134" spans="1:8" ht="20.100000000000001" customHeight="1" x14ac:dyDescent="0.2">
      <c r="A134" s="66">
        <v>3237</v>
      </c>
      <c r="B134" s="67" t="s">
        <v>165</v>
      </c>
      <c r="C134" s="68">
        <f>SUM(C135:C139)</f>
        <v>130005</v>
      </c>
      <c r="D134" s="68">
        <f t="shared" ref="D134:F134" si="94">SUM(D135:D139)</f>
        <v>182805</v>
      </c>
      <c r="E134" s="68">
        <f t="shared" si="94"/>
        <v>141824.88</v>
      </c>
      <c r="F134" s="68">
        <f t="shared" si="94"/>
        <v>245758</v>
      </c>
      <c r="G134" s="68">
        <f t="shared" ref="G134" si="95">SUM(G135:G139)</f>
        <v>62953</v>
      </c>
      <c r="H134" s="69">
        <f t="shared" ref="H134:H197" si="96">F134/D134*100</f>
        <v>134.43724186975192</v>
      </c>
    </row>
    <row r="135" spans="1:8" ht="20.100000000000001" customHeight="1" x14ac:dyDescent="0.2">
      <c r="A135" s="70">
        <v>32371</v>
      </c>
      <c r="B135" s="71" t="s">
        <v>166</v>
      </c>
      <c r="C135" s="72">
        <v>0</v>
      </c>
      <c r="D135" s="72">
        <v>0</v>
      </c>
      <c r="E135" s="72">
        <v>0</v>
      </c>
      <c r="F135" s="72">
        <v>0</v>
      </c>
      <c r="G135" s="72">
        <f t="shared" ref="G135:G138" si="97">F135-D135</f>
        <v>0</v>
      </c>
      <c r="H135" s="73" t="e">
        <f t="shared" si="96"/>
        <v>#DIV/0!</v>
      </c>
    </row>
    <row r="136" spans="1:8" ht="20.100000000000001" customHeight="1" x14ac:dyDescent="0.2">
      <c r="A136" s="70">
        <v>32372</v>
      </c>
      <c r="B136" s="71" t="s">
        <v>167</v>
      </c>
      <c r="C136" s="72">
        <v>30000</v>
      </c>
      <c r="D136" s="72">
        <v>45000</v>
      </c>
      <c r="E136" s="72">
        <v>39114.22</v>
      </c>
      <c r="F136" s="72">
        <v>45000</v>
      </c>
      <c r="G136" s="72">
        <f t="shared" si="97"/>
        <v>0</v>
      </c>
      <c r="H136" s="73">
        <f t="shared" si="96"/>
        <v>100</v>
      </c>
    </row>
    <row r="137" spans="1:8" ht="20.100000000000001" customHeight="1" x14ac:dyDescent="0.2">
      <c r="A137" s="70">
        <v>32373</v>
      </c>
      <c r="B137" s="71" t="s">
        <v>168</v>
      </c>
      <c r="C137" s="72">
        <v>45000</v>
      </c>
      <c r="D137" s="72">
        <v>65000</v>
      </c>
      <c r="E137" s="72">
        <v>55188.45</v>
      </c>
      <c r="F137" s="72">
        <v>65000</v>
      </c>
      <c r="G137" s="72">
        <f t="shared" si="97"/>
        <v>0</v>
      </c>
      <c r="H137" s="73">
        <f t="shared" si="96"/>
        <v>100</v>
      </c>
    </row>
    <row r="138" spans="1:8" ht="20.100000000000001" customHeight="1" x14ac:dyDescent="0.2">
      <c r="A138" s="70">
        <v>32377</v>
      </c>
      <c r="B138" s="71" t="s">
        <v>169</v>
      </c>
      <c r="C138" s="72">
        <v>25000</v>
      </c>
      <c r="D138" s="72">
        <v>30000</v>
      </c>
      <c r="E138" s="72">
        <v>26028.38</v>
      </c>
      <c r="F138" s="72">
        <v>25000</v>
      </c>
      <c r="G138" s="72">
        <f t="shared" si="97"/>
        <v>-5000</v>
      </c>
      <c r="H138" s="73">
        <f t="shared" si="96"/>
        <v>83.333333333333343</v>
      </c>
    </row>
    <row r="139" spans="1:8" ht="20.100000000000001" customHeight="1" x14ac:dyDescent="0.2">
      <c r="A139" s="74">
        <v>32379</v>
      </c>
      <c r="B139" s="75" t="s">
        <v>170</v>
      </c>
      <c r="C139" s="76">
        <f>SUM(C140:C146)</f>
        <v>30005</v>
      </c>
      <c r="D139" s="76">
        <f t="shared" ref="D139:F139" si="98">SUM(D140:D146)</f>
        <v>42805</v>
      </c>
      <c r="E139" s="76">
        <f t="shared" si="98"/>
        <v>21493.829999999998</v>
      </c>
      <c r="F139" s="76">
        <f t="shared" si="98"/>
        <v>110758</v>
      </c>
      <c r="G139" s="76">
        <f t="shared" ref="G139" si="99">SUM(G140:G146)</f>
        <v>67953</v>
      </c>
      <c r="H139" s="77">
        <f t="shared" si="96"/>
        <v>258.75014601098002</v>
      </c>
    </row>
    <row r="140" spans="1:8" ht="20.100000000000001" customHeight="1" x14ac:dyDescent="0.2">
      <c r="A140" s="70">
        <v>323791</v>
      </c>
      <c r="B140" s="71" t="s">
        <v>171</v>
      </c>
      <c r="C140" s="72">
        <v>0</v>
      </c>
      <c r="D140" s="72">
        <v>4165</v>
      </c>
      <c r="E140" s="72">
        <v>3927</v>
      </c>
      <c r="F140" s="72">
        <v>81250</v>
      </c>
      <c r="G140" s="72">
        <f t="shared" ref="G140:G146" si="100">F140-D140</f>
        <v>77085</v>
      </c>
      <c r="H140" s="73">
        <f t="shared" si="96"/>
        <v>1950.7803121248501</v>
      </c>
    </row>
    <row r="141" spans="1:8" ht="20.100000000000001" customHeight="1" x14ac:dyDescent="0.2">
      <c r="A141" s="70">
        <v>323792</v>
      </c>
      <c r="B141" s="71" t="s">
        <v>172</v>
      </c>
      <c r="C141" s="72">
        <v>0</v>
      </c>
      <c r="D141" s="72">
        <v>0</v>
      </c>
      <c r="E141" s="72">
        <v>0</v>
      </c>
      <c r="F141" s="72">
        <v>0</v>
      </c>
      <c r="G141" s="72">
        <f t="shared" si="100"/>
        <v>0</v>
      </c>
      <c r="H141" s="73" t="e">
        <f t="shared" si="96"/>
        <v>#DIV/0!</v>
      </c>
    </row>
    <row r="142" spans="1:8" ht="20.100000000000001" customHeight="1" x14ac:dyDescent="0.2">
      <c r="A142" s="70">
        <v>323793</v>
      </c>
      <c r="B142" s="71" t="s">
        <v>173</v>
      </c>
      <c r="C142" s="72">
        <v>0</v>
      </c>
      <c r="D142" s="72">
        <v>0</v>
      </c>
      <c r="E142" s="72">
        <v>0</v>
      </c>
      <c r="F142" s="72">
        <v>0</v>
      </c>
      <c r="G142" s="72">
        <f t="shared" si="100"/>
        <v>0</v>
      </c>
      <c r="H142" s="73" t="e">
        <f t="shared" si="96"/>
        <v>#DIV/0!</v>
      </c>
    </row>
    <row r="143" spans="1:8" ht="20.100000000000001" customHeight="1" x14ac:dyDescent="0.2">
      <c r="A143" s="70">
        <v>323795</v>
      </c>
      <c r="B143" s="71" t="s">
        <v>174</v>
      </c>
      <c r="C143" s="72">
        <v>4000</v>
      </c>
      <c r="D143" s="72">
        <v>4000</v>
      </c>
      <c r="E143" s="72">
        <v>1061.78</v>
      </c>
      <c r="F143" s="72">
        <v>4000</v>
      </c>
      <c r="G143" s="72">
        <f t="shared" si="100"/>
        <v>0</v>
      </c>
      <c r="H143" s="73">
        <f t="shared" si="96"/>
        <v>100</v>
      </c>
    </row>
    <row r="144" spans="1:8" ht="20.100000000000001" customHeight="1" x14ac:dyDescent="0.2">
      <c r="A144" s="70">
        <v>323796</v>
      </c>
      <c r="B144" s="71" t="s">
        <v>175</v>
      </c>
      <c r="C144" s="72">
        <v>19980</v>
      </c>
      <c r="D144" s="72">
        <v>19890</v>
      </c>
      <c r="E144" s="72">
        <f>7705.05+8800</f>
        <v>16505.05</v>
      </c>
      <c r="F144" s="72">
        <v>25508</v>
      </c>
      <c r="G144" s="72">
        <f t="shared" si="100"/>
        <v>5618</v>
      </c>
      <c r="H144" s="73">
        <f t="shared" si="96"/>
        <v>128.24534942182001</v>
      </c>
    </row>
    <row r="145" spans="1:8" ht="20.100000000000001" customHeight="1" x14ac:dyDescent="0.2">
      <c r="A145" s="70">
        <v>323797</v>
      </c>
      <c r="B145" s="71" t="s">
        <v>247</v>
      </c>
      <c r="C145" s="72">
        <v>6025</v>
      </c>
      <c r="D145" s="72">
        <v>14750</v>
      </c>
      <c r="E145" s="72">
        <v>0</v>
      </c>
      <c r="F145" s="72">
        <v>0</v>
      </c>
      <c r="G145" s="72">
        <f t="shared" si="100"/>
        <v>-14750</v>
      </c>
      <c r="H145" s="73">
        <f t="shared" si="96"/>
        <v>0</v>
      </c>
    </row>
    <row r="146" spans="1:8" ht="20.100000000000001" customHeight="1" x14ac:dyDescent="0.2">
      <c r="A146" s="70">
        <v>323799</v>
      </c>
      <c r="B146" s="71" t="s">
        <v>176</v>
      </c>
      <c r="C146" s="72">
        <v>0</v>
      </c>
      <c r="D146" s="72">
        <v>0</v>
      </c>
      <c r="E146" s="72">
        <v>0</v>
      </c>
      <c r="F146" s="72">
        <v>0</v>
      </c>
      <c r="G146" s="72">
        <f t="shared" si="100"/>
        <v>0</v>
      </c>
      <c r="H146" s="73" t="e">
        <f t="shared" si="96"/>
        <v>#DIV/0!</v>
      </c>
    </row>
    <row r="147" spans="1:8" ht="20.100000000000001" customHeight="1" x14ac:dyDescent="0.2">
      <c r="A147" s="66">
        <v>3238</v>
      </c>
      <c r="B147" s="67" t="s">
        <v>177</v>
      </c>
      <c r="C147" s="68">
        <f>SUM(C148:C150)</f>
        <v>414671</v>
      </c>
      <c r="D147" s="68">
        <f t="shared" ref="D147:F147" si="101">SUM(D148:D150)</f>
        <v>460184</v>
      </c>
      <c r="E147" s="68">
        <f t="shared" si="101"/>
        <v>294870.89</v>
      </c>
      <c r="F147" s="68">
        <f t="shared" si="101"/>
        <v>614040</v>
      </c>
      <c r="G147" s="68">
        <f t="shared" ref="G147" si="102">SUM(G148:G150)</f>
        <v>153856</v>
      </c>
      <c r="H147" s="69">
        <f t="shared" si="96"/>
        <v>133.43358308850372</v>
      </c>
    </row>
    <row r="148" spans="1:8" ht="20.100000000000001" customHeight="1" x14ac:dyDescent="0.2">
      <c r="A148" s="70">
        <v>32381</v>
      </c>
      <c r="B148" s="71" t="s">
        <v>178</v>
      </c>
      <c r="C148" s="72">
        <v>0</v>
      </c>
      <c r="D148" s="72">
        <v>0</v>
      </c>
      <c r="E148" s="72">
        <v>0</v>
      </c>
      <c r="F148" s="72">
        <v>0</v>
      </c>
      <c r="G148" s="72">
        <f t="shared" ref="G148:G150" si="103">F148-D148</f>
        <v>0</v>
      </c>
      <c r="H148" s="73" t="e">
        <f t="shared" si="96"/>
        <v>#DIV/0!</v>
      </c>
    </row>
    <row r="149" spans="1:8" ht="20.100000000000001" customHeight="1" x14ac:dyDescent="0.2">
      <c r="A149" s="70">
        <v>32382</v>
      </c>
      <c r="B149" s="71" t="s">
        <v>179</v>
      </c>
      <c r="C149" s="72">
        <v>211706</v>
      </c>
      <c r="D149" s="72">
        <v>226774</v>
      </c>
      <c r="E149" s="72">
        <v>143665.57999999999</v>
      </c>
      <c r="F149" s="72">
        <v>353830</v>
      </c>
      <c r="G149" s="72">
        <f t="shared" si="103"/>
        <v>127056</v>
      </c>
      <c r="H149" s="73">
        <f t="shared" si="96"/>
        <v>156.02758693677404</v>
      </c>
    </row>
    <row r="150" spans="1:8" ht="20.100000000000001" customHeight="1" x14ac:dyDescent="0.2">
      <c r="A150" s="70">
        <v>32389</v>
      </c>
      <c r="B150" s="71" t="s">
        <v>180</v>
      </c>
      <c r="C150" s="72">
        <v>202965</v>
      </c>
      <c r="D150" s="72">
        <v>233410</v>
      </c>
      <c r="E150" s="72">
        <v>151205.31</v>
      </c>
      <c r="F150" s="72">
        <v>260210</v>
      </c>
      <c r="G150" s="72">
        <f t="shared" si="103"/>
        <v>26800</v>
      </c>
      <c r="H150" s="73">
        <f t="shared" si="96"/>
        <v>111.48194164774432</v>
      </c>
    </row>
    <row r="151" spans="1:8" ht="20.100000000000001" customHeight="1" x14ac:dyDescent="0.2">
      <c r="A151" s="66">
        <v>3239</v>
      </c>
      <c r="B151" s="67" t="s">
        <v>181</v>
      </c>
      <c r="C151" s="68">
        <f>SUM(C152:C156)</f>
        <v>383561</v>
      </c>
      <c r="D151" s="68">
        <f t="shared" ref="D151:F151" si="104">SUM(D152:D156)</f>
        <v>409840</v>
      </c>
      <c r="E151" s="68">
        <f t="shared" si="104"/>
        <v>285394.54000000004</v>
      </c>
      <c r="F151" s="68">
        <f t="shared" si="104"/>
        <v>409148</v>
      </c>
      <c r="G151" s="68">
        <f t="shared" ref="G151" si="105">SUM(G152:G156)</f>
        <v>-692</v>
      </c>
      <c r="H151" s="69">
        <f t="shared" si="96"/>
        <v>99.831153620925235</v>
      </c>
    </row>
    <row r="152" spans="1:8" ht="20.100000000000001" customHeight="1" x14ac:dyDescent="0.2">
      <c r="A152" s="70">
        <v>32391</v>
      </c>
      <c r="B152" s="71" t="s">
        <v>182</v>
      </c>
      <c r="C152" s="72">
        <v>24100</v>
      </c>
      <c r="D152" s="72">
        <v>23800</v>
      </c>
      <c r="E152" s="72">
        <v>12617.09</v>
      </c>
      <c r="F152" s="72">
        <v>24990</v>
      </c>
      <c r="G152" s="72">
        <f t="shared" ref="G152:G156" si="106">F152-D152</f>
        <v>1190</v>
      </c>
      <c r="H152" s="73">
        <f t="shared" si="96"/>
        <v>105</v>
      </c>
    </row>
    <row r="153" spans="1:8" ht="20.100000000000001" customHeight="1" x14ac:dyDescent="0.2">
      <c r="A153" s="70">
        <v>32394</v>
      </c>
      <c r="B153" s="71" t="s">
        <v>183</v>
      </c>
      <c r="C153" s="72">
        <v>4000</v>
      </c>
      <c r="D153" s="72">
        <v>4000</v>
      </c>
      <c r="E153" s="72">
        <v>3750.52</v>
      </c>
      <c r="F153" s="72">
        <v>2500</v>
      </c>
      <c r="G153" s="72">
        <f t="shared" si="106"/>
        <v>-1500</v>
      </c>
      <c r="H153" s="73">
        <f t="shared" si="96"/>
        <v>62.5</v>
      </c>
    </row>
    <row r="154" spans="1:8" ht="20.100000000000001" customHeight="1" x14ac:dyDescent="0.2">
      <c r="A154" s="70">
        <v>32395</v>
      </c>
      <c r="B154" s="71" t="s">
        <v>184</v>
      </c>
      <c r="C154" s="72">
        <v>181353</v>
      </c>
      <c r="D154" s="72">
        <v>183855</v>
      </c>
      <c r="E154" s="72">
        <v>129374.41</v>
      </c>
      <c r="F154" s="72">
        <v>197540</v>
      </c>
      <c r="G154" s="72">
        <f t="shared" si="106"/>
        <v>13685</v>
      </c>
      <c r="H154" s="73">
        <f t="shared" si="96"/>
        <v>107.44336569579286</v>
      </c>
    </row>
    <row r="155" spans="1:8" ht="20.100000000000001" customHeight="1" x14ac:dyDescent="0.2">
      <c r="A155" s="70">
        <v>32396</v>
      </c>
      <c r="B155" s="71" t="s">
        <v>185</v>
      </c>
      <c r="C155" s="72">
        <v>74108</v>
      </c>
      <c r="D155" s="72">
        <v>73185</v>
      </c>
      <c r="E155" s="72">
        <v>57973.7</v>
      </c>
      <c r="F155" s="72">
        <v>73185</v>
      </c>
      <c r="G155" s="72">
        <f t="shared" si="106"/>
        <v>0</v>
      </c>
      <c r="H155" s="73">
        <f t="shared" si="96"/>
        <v>100</v>
      </c>
    </row>
    <row r="156" spans="1:8" ht="20.100000000000001" customHeight="1" x14ac:dyDescent="0.2">
      <c r="A156" s="70">
        <v>32399</v>
      </c>
      <c r="B156" s="71" t="s">
        <v>186</v>
      </c>
      <c r="C156" s="72">
        <v>100000</v>
      </c>
      <c r="D156" s="72">
        <v>125000</v>
      </c>
      <c r="E156" s="72">
        <v>81678.820000000007</v>
      </c>
      <c r="F156" s="72">
        <f>82030+45563-16660</f>
        <v>110933</v>
      </c>
      <c r="G156" s="72">
        <f t="shared" si="106"/>
        <v>-14067</v>
      </c>
      <c r="H156" s="73">
        <f t="shared" si="96"/>
        <v>88.746400000000008</v>
      </c>
    </row>
    <row r="157" spans="1:8" ht="20.100000000000001" customHeight="1" x14ac:dyDescent="0.2">
      <c r="A157" s="62">
        <v>324</v>
      </c>
      <c r="B157" s="63" t="s">
        <v>187</v>
      </c>
      <c r="C157" s="64">
        <f>C158</f>
        <v>3000</v>
      </c>
      <c r="D157" s="64">
        <f t="shared" ref="D157:G157" si="107">D158</f>
        <v>3300</v>
      </c>
      <c r="E157" s="64">
        <f t="shared" si="107"/>
        <v>3090.29</v>
      </c>
      <c r="F157" s="64">
        <f t="shared" si="107"/>
        <v>3300</v>
      </c>
      <c r="G157" s="64">
        <f t="shared" si="107"/>
        <v>0</v>
      </c>
      <c r="H157" s="65">
        <f t="shared" si="96"/>
        <v>100</v>
      </c>
    </row>
    <row r="158" spans="1:8" ht="20.100000000000001" customHeight="1" x14ac:dyDescent="0.2">
      <c r="A158" s="66">
        <v>3241</v>
      </c>
      <c r="B158" s="67" t="s">
        <v>187</v>
      </c>
      <c r="C158" s="68">
        <f>SUM(C159:C159)</f>
        <v>3000</v>
      </c>
      <c r="D158" s="68">
        <f t="shared" ref="D158:G158" si="108">SUM(D159:D159)</f>
        <v>3300</v>
      </c>
      <c r="E158" s="68">
        <f t="shared" si="108"/>
        <v>3090.29</v>
      </c>
      <c r="F158" s="68">
        <f t="shared" si="108"/>
        <v>3300</v>
      </c>
      <c r="G158" s="68">
        <f t="shared" si="108"/>
        <v>0</v>
      </c>
      <c r="H158" s="69">
        <f t="shared" si="96"/>
        <v>100</v>
      </c>
    </row>
    <row r="159" spans="1:8" ht="20.100000000000001" customHeight="1" x14ac:dyDescent="0.2">
      <c r="A159" s="70">
        <v>32412</v>
      </c>
      <c r="B159" s="71" t="s">
        <v>188</v>
      </c>
      <c r="C159" s="72">
        <v>3000</v>
      </c>
      <c r="D159" s="72">
        <v>3300</v>
      </c>
      <c r="E159" s="72">
        <v>3090.29</v>
      </c>
      <c r="F159" s="72">
        <v>3300</v>
      </c>
      <c r="G159" s="72">
        <f>F159-D159</f>
        <v>0</v>
      </c>
      <c r="H159" s="73">
        <f t="shared" si="96"/>
        <v>100</v>
      </c>
    </row>
    <row r="160" spans="1:8" ht="20.100000000000001" customHeight="1" x14ac:dyDescent="0.2">
      <c r="A160" s="62">
        <v>325</v>
      </c>
      <c r="B160" s="63" t="s">
        <v>265</v>
      </c>
      <c r="C160" s="64">
        <f>C161</f>
        <v>0</v>
      </c>
      <c r="D160" s="64">
        <f t="shared" ref="D160:G161" si="109">D161</f>
        <v>0</v>
      </c>
      <c r="E160" s="64">
        <f t="shared" si="109"/>
        <v>0</v>
      </c>
      <c r="F160" s="64">
        <f t="shared" si="109"/>
        <v>4530000</v>
      </c>
      <c r="G160" s="64">
        <f t="shared" si="109"/>
        <v>4530000</v>
      </c>
      <c r="H160" s="65" t="e">
        <f t="shared" si="96"/>
        <v>#DIV/0!</v>
      </c>
    </row>
    <row r="161" spans="1:8" ht="20.100000000000001" customHeight="1" x14ac:dyDescent="0.2">
      <c r="A161" s="66">
        <v>3251</v>
      </c>
      <c r="B161" s="67" t="s">
        <v>266</v>
      </c>
      <c r="C161" s="68">
        <f>C162</f>
        <v>0</v>
      </c>
      <c r="D161" s="68">
        <f t="shared" si="109"/>
        <v>0</v>
      </c>
      <c r="E161" s="68">
        <f t="shared" si="109"/>
        <v>0</v>
      </c>
      <c r="F161" s="68">
        <f t="shared" si="109"/>
        <v>4530000</v>
      </c>
      <c r="G161" s="68">
        <f t="shared" si="109"/>
        <v>4530000</v>
      </c>
      <c r="H161" s="69" t="e">
        <f t="shared" si="96"/>
        <v>#DIV/0!</v>
      </c>
    </row>
    <row r="162" spans="1:8" ht="20.100000000000001" customHeight="1" x14ac:dyDescent="0.2">
      <c r="A162" s="70">
        <v>32511</v>
      </c>
      <c r="B162" s="71" t="s">
        <v>264</v>
      </c>
      <c r="C162" s="72">
        <v>0</v>
      </c>
      <c r="D162" s="72">
        <v>0</v>
      </c>
      <c r="E162" s="72">
        <v>0</v>
      </c>
      <c r="F162" s="72">
        <v>4530000</v>
      </c>
      <c r="G162" s="72">
        <f>F162-D162</f>
        <v>4530000</v>
      </c>
      <c r="H162" s="73" t="e">
        <f t="shared" si="96"/>
        <v>#DIV/0!</v>
      </c>
    </row>
    <row r="163" spans="1:8" ht="20.100000000000001" customHeight="1" x14ac:dyDescent="0.2">
      <c r="A163" s="62">
        <v>329</v>
      </c>
      <c r="B163" s="63" t="s">
        <v>189</v>
      </c>
      <c r="C163" s="64">
        <f>C166+C171+C173+C177+C183+C185+C164</f>
        <v>228613</v>
      </c>
      <c r="D163" s="64">
        <f t="shared" ref="D163:F163" si="110">D166+D171+D173+D177+D183+D185+D164</f>
        <v>246494</v>
      </c>
      <c r="E163" s="64">
        <f t="shared" si="110"/>
        <v>140549.54999999999</v>
      </c>
      <c r="F163" s="64">
        <f t="shared" si="110"/>
        <v>223000</v>
      </c>
      <c r="G163" s="64">
        <f t="shared" ref="G163" si="111">G166+G171+G173+G177+G183+G185+G164</f>
        <v>-23494</v>
      </c>
      <c r="H163" s="65">
        <f t="shared" si="96"/>
        <v>90.468733518868618</v>
      </c>
    </row>
    <row r="164" spans="1:8" ht="20.100000000000001" customHeight="1" x14ac:dyDescent="0.2">
      <c r="A164" s="66">
        <v>3291</v>
      </c>
      <c r="B164" s="67" t="s">
        <v>190</v>
      </c>
      <c r="C164" s="68">
        <f>SUM(C165:C165)</f>
        <v>12000</v>
      </c>
      <c r="D164" s="68">
        <f t="shared" ref="D164:G164" si="112">SUM(D165:D165)</f>
        <v>10860</v>
      </c>
      <c r="E164" s="68">
        <f t="shared" si="112"/>
        <v>9045.9599999999991</v>
      </c>
      <c r="F164" s="68">
        <f t="shared" si="112"/>
        <v>11000</v>
      </c>
      <c r="G164" s="68">
        <f t="shared" si="112"/>
        <v>140</v>
      </c>
      <c r="H164" s="69">
        <f t="shared" si="96"/>
        <v>101.28913443830572</v>
      </c>
    </row>
    <row r="165" spans="1:8" ht="20.100000000000001" customHeight="1" x14ac:dyDescent="0.2">
      <c r="A165" s="70">
        <v>32911</v>
      </c>
      <c r="B165" s="71" t="s">
        <v>191</v>
      </c>
      <c r="C165" s="72">
        <v>12000</v>
      </c>
      <c r="D165" s="72">
        <v>10860</v>
      </c>
      <c r="E165" s="72">
        <v>9045.9599999999991</v>
      </c>
      <c r="F165" s="72">
        <v>11000</v>
      </c>
      <c r="G165" s="72">
        <f>F165-D165</f>
        <v>140</v>
      </c>
      <c r="H165" s="73">
        <f t="shared" si="96"/>
        <v>101.28913443830572</v>
      </c>
    </row>
    <row r="166" spans="1:8" ht="20.100000000000001" customHeight="1" x14ac:dyDescent="0.2">
      <c r="A166" s="66">
        <v>3292</v>
      </c>
      <c r="B166" s="67" t="s">
        <v>192</v>
      </c>
      <c r="C166" s="68">
        <f>SUM(C167:C170)</f>
        <v>86000</v>
      </c>
      <c r="D166" s="68">
        <f t="shared" ref="D166:F166" si="113">SUM(D167:D170)</f>
        <v>86000</v>
      </c>
      <c r="E166" s="68">
        <f t="shared" si="113"/>
        <v>41359.759999999995</v>
      </c>
      <c r="F166" s="68">
        <f t="shared" si="113"/>
        <v>86000</v>
      </c>
      <c r="G166" s="68">
        <f t="shared" ref="G166" si="114">SUM(G167:G170)</f>
        <v>0</v>
      </c>
      <c r="H166" s="69">
        <f t="shared" si="96"/>
        <v>100</v>
      </c>
    </row>
    <row r="167" spans="1:8" ht="20.100000000000001" customHeight="1" x14ac:dyDescent="0.2">
      <c r="A167" s="70">
        <v>32921</v>
      </c>
      <c r="B167" s="71" t="s">
        <v>193</v>
      </c>
      <c r="C167" s="72">
        <v>19600</v>
      </c>
      <c r="D167" s="72">
        <v>19600</v>
      </c>
      <c r="E167" s="72">
        <v>16317.3</v>
      </c>
      <c r="F167" s="72">
        <v>19600</v>
      </c>
      <c r="G167" s="72">
        <f t="shared" ref="G167:G170" si="115">F167-D167</f>
        <v>0</v>
      </c>
      <c r="H167" s="73">
        <f t="shared" si="96"/>
        <v>100</v>
      </c>
    </row>
    <row r="168" spans="1:8" ht="20.100000000000001" customHeight="1" x14ac:dyDescent="0.2">
      <c r="A168" s="70">
        <v>32922</v>
      </c>
      <c r="B168" s="71" t="s">
        <v>194</v>
      </c>
      <c r="C168" s="72">
        <v>43500</v>
      </c>
      <c r="D168" s="72">
        <v>43500</v>
      </c>
      <c r="E168" s="72">
        <v>16772.2</v>
      </c>
      <c r="F168" s="72">
        <v>43500</v>
      </c>
      <c r="G168" s="72">
        <f t="shared" si="115"/>
        <v>0</v>
      </c>
      <c r="H168" s="73">
        <f t="shared" si="96"/>
        <v>100</v>
      </c>
    </row>
    <row r="169" spans="1:8" ht="20.100000000000001" customHeight="1" x14ac:dyDescent="0.2">
      <c r="A169" s="70">
        <v>32923</v>
      </c>
      <c r="B169" s="71" t="s">
        <v>195</v>
      </c>
      <c r="C169" s="72">
        <v>6300</v>
      </c>
      <c r="D169" s="72">
        <v>6300</v>
      </c>
      <c r="E169" s="72">
        <v>1921.45</v>
      </c>
      <c r="F169" s="72">
        <v>6300</v>
      </c>
      <c r="G169" s="72">
        <f t="shared" si="115"/>
        <v>0</v>
      </c>
      <c r="H169" s="73">
        <f t="shared" si="96"/>
        <v>100</v>
      </c>
    </row>
    <row r="170" spans="1:8" ht="20.100000000000001" customHeight="1" x14ac:dyDescent="0.2">
      <c r="A170" s="70">
        <v>32924</v>
      </c>
      <c r="B170" s="71" t="s">
        <v>196</v>
      </c>
      <c r="C170" s="72">
        <v>16600</v>
      </c>
      <c r="D170" s="72">
        <v>16600</v>
      </c>
      <c r="E170" s="72">
        <v>6348.81</v>
      </c>
      <c r="F170" s="72">
        <v>16600</v>
      </c>
      <c r="G170" s="72">
        <f t="shared" si="115"/>
        <v>0</v>
      </c>
      <c r="H170" s="73">
        <f t="shared" si="96"/>
        <v>100</v>
      </c>
    </row>
    <row r="171" spans="1:8" ht="20.100000000000001" customHeight="1" x14ac:dyDescent="0.2">
      <c r="A171" s="66">
        <v>3293</v>
      </c>
      <c r="B171" s="67" t="s">
        <v>197</v>
      </c>
      <c r="C171" s="68">
        <f>C172</f>
        <v>18750</v>
      </c>
      <c r="D171" s="68">
        <f t="shared" ref="D171:G171" si="116">D172</f>
        <v>20000</v>
      </c>
      <c r="E171" s="68">
        <f t="shared" si="116"/>
        <v>9155.92</v>
      </c>
      <c r="F171" s="68">
        <f t="shared" si="116"/>
        <v>20000</v>
      </c>
      <c r="G171" s="68">
        <f t="shared" si="116"/>
        <v>0</v>
      </c>
      <c r="H171" s="69">
        <f t="shared" si="96"/>
        <v>100</v>
      </c>
    </row>
    <row r="172" spans="1:8" ht="20.100000000000001" customHeight="1" x14ac:dyDescent="0.2">
      <c r="A172" s="70">
        <v>32931</v>
      </c>
      <c r="B172" s="71" t="s">
        <v>197</v>
      </c>
      <c r="C172" s="72">
        <v>18750</v>
      </c>
      <c r="D172" s="72">
        <v>20000</v>
      </c>
      <c r="E172" s="72">
        <v>9155.92</v>
      </c>
      <c r="F172" s="72">
        <v>20000</v>
      </c>
      <c r="G172" s="72">
        <f>F172-D172</f>
        <v>0</v>
      </c>
      <c r="H172" s="73">
        <f t="shared" si="96"/>
        <v>100</v>
      </c>
    </row>
    <row r="173" spans="1:8" ht="20.100000000000001" customHeight="1" x14ac:dyDescent="0.2">
      <c r="A173" s="66">
        <v>3294</v>
      </c>
      <c r="B173" s="67" t="s">
        <v>198</v>
      </c>
      <c r="C173" s="68">
        <f>SUM(C174:C176)</f>
        <v>8600</v>
      </c>
      <c r="D173" s="68">
        <f t="shared" ref="D173:F173" si="117">SUM(D174:D176)</f>
        <v>9000</v>
      </c>
      <c r="E173" s="68">
        <f t="shared" si="117"/>
        <v>7311.18</v>
      </c>
      <c r="F173" s="68">
        <f t="shared" si="117"/>
        <v>9000</v>
      </c>
      <c r="G173" s="68">
        <f t="shared" ref="G173" si="118">SUM(G174:G176)</f>
        <v>0</v>
      </c>
      <c r="H173" s="69">
        <f t="shared" si="96"/>
        <v>100</v>
      </c>
    </row>
    <row r="174" spans="1:8" ht="20.100000000000001" customHeight="1" x14ac:dyDescent="0.2">
      <c r="A174" s="70">
        <v>32941</v>
      </c>
      <c r="B174" s="71" t="s">
        <v>199</v>
      </c>
      <c r="C174" s="72">
        <v>6600</v>
      </c>
      <c r="D174" s="72">
        <v>8000</v>
      </c>
      <c r="E174" s="72">
        <v>6758.85</v>
      </c>
      <c r="F174" s="72">
        <v>8000</v>
      </c>
      <c r="G174" s="72">
        <f t="shared" ref="G174:G176" si="119">F174-D174</f>
        <v>0</v>
      </c>
      <c r="H174" s="73">
        <f t="shared" si="96"/>
        <v>100</v>
      </c>
    </row>
    <row r="175" spans="1:8" ht="20.100000000000001" customHeight="1" x14ac:dyDescent="0.2">
      <c r="A175" s="70">
        <v>32942</v>
      </c>
      <c r="B175" s="71" t="s">
        <v>200</v>
      </c>
      <c r="C175" s="72">
        <v>0</v>
      </c>
      <c r="D175" s="72">
        <v>0</v>
      </c>
      <c r="E175" s="72">
        <v>0</v>
      </c>
      <c r="F175" s="72">
        <v>0</v>
      </c>
      <c r="G175" s="72">
        <f t="shared" si="119"/>
        <v>0</v>
      </c>
      <c r="H175" s="73" t="e">
        <f t="shared" si="96"/>
        <v>#DIV/0!</v>
      </c>
    </row>
    <row r="176" spans="1:8" ht="20.100000000000001" customHeight="1" x14ac:dyDescent="0.2">
      <c r="A176" s="70">
        <v>32943</v>
      </c>
      <c r="B176" s="71" t="s">
        <v>201</v>
      </c>
      <c r="C176" s="72">
        <v>2000</v>
      </c>
      <c r="D176" s="72">
        <v>1000</v>
      </c>
      <c r="E176" s="72">
        <v>552.33000000000004</v>
      </c>
      <c r="F176" s="72">
        <v>1000</v>
      </c>
      <c r="G176" s="72">
        <f t="shared" si="119"/>
        <v>0</v>
      </c>
      <c r="H176" s="73">
        <f t="shared" si="96"/>
        <v>100</v>
      </c>
    </row>
    <row r="177" spans="1:8" ht="20.100000000000001" customHeight="1" x14ac:dyDescent="0.2">
      <c r="A177" s="66">
        <v>3295</v>
      </c>
      <c r="B177" s="67" t="s">
        <v>202</v>
      </c>
      <c r="C177" s="68">
        <f>SUM(C178:C182)</f>
        <v>8500</v>
      </c>
      <c r="D177" s="68">
        <f t="shared" ref="D177:F177" si="120">SUM(D178:D182)</f>
        <v>4000</v>
      </c>
      <c r="E177" s="68">
        <f t="shared" si="120"/>
        <v>2823.05</v>
      </c>
      <c r="F177" s="68">
        <f t="shared" si="120"/>
        <v>4000</v>
      </c>
      <c r="G177" s="68">
        <f t="shared" ref="G177" si="121">SUM(G178:G182)</f>
        <v>0</v>
      </c>
      <c r="H177" s="69">
        <f t="shared" si="96"/>
        <v>100</v>
      </c>
    </row>
    <row r="178" spans="1:8" ht="20.100000000000001" customHeight="1" x14ac:dyDescent="0.2">
      <c r="A178" s="70">
        <v>32951</v>
      </c>
      <c r="B178" s="71" t="s">
        <v>203</v>
      </c>
      <c r="C178" s="72">
        <v>0</v>
      </c>
      <c r="D178" s="72">
        <v>0</v>
      </c>
      <c r="E178" s="72">
        <v>0</v>
      </c>
      <c r="F178" s="72">
        <v>0</v>
      </c>
      <c r="G178" s="72">
        <f t="shared" ref="G178:G182" si="122">F178-D178</f>
        <v>0</v>
      </c>
      <c r="H178" s="73" t="e">
        <f t="shared" si="96"/>
        <v>#DIV/0!</v>
      </c>
    </row>
    <row r="179" spans="1:8" ht="20.100000000000001" customHeight="1" x14ac:dyDescent="0.2">
      <c r="A179" s="70">
        <v>32952</v>
      </c>
      <c r="B179" s="71" t="s">
        <v>204</v>
      </c>
      <c r="C179" s="72">
        <v>3500</v>
      </c>
      <c r="D179" s="72">
        <v>2500</v>
      </c>
      <c r="E179" s="72">
        <v>2038.64</v>
      </c>
      <c r="F179" s="72">
        <v>2500</v>
      </c>
      <c r="G179" s="72">
        <f t="shared" si="122"/>
        <v>0</v>
      </c>
      <c r="H179" s="73">
        <f t="shared" si="96"/>
        <v>100</v>
      </c>
    </row>
    <row r="180" spans="1:8" ht="20.100000000000001" customHeight="1" x14ac:dyDescent="0.2">
      <c r="A180" s="70">
        <v>32953</v>
      </c>
      <c r="B180" s="71" t="s">
        <v>205</v>
      </c>
      <c r="C180" s="72">
        <v>2000</v>
      </c>
      <c r="D180" s="72">
        <v>1000</v>
      </c>
      <c r="E180" s="72">
        <v>386.24</v>
      </c>
      <c r="F180" s="72">
        <v>1000</v>
      </c>
      <c r="G180" s="72">
        <f t="shared" si="122"/>
        <v>0</v>
      </c>
      <c r="H180" s="73">
        <f t="shared" si="96"/>
        <v>100</v>
      </c>
    </row>
    <row r="181" spans="1:8" ht="20.100000000000001" customHeight="1" x14ac:dyDescent="0.2">
      <c r="A181" s="70">
        <v>32955</v>
      </c>
      <c r="B181" s="71" t="s">
        <v>206</v>
      </c>
      <c r="C181" s="72">
        <v>2500</v>
      </c>
      <c r="D181" s="72">
        <v>0</v>
      </c>
      <c r="E181" s="72">
        <v>0</v>
      </c>
      <c r="F181" s="72">
        <v>0</v>
      </c>
      <c r="G181" s="72">
        <f t="shared" si="122"/>
        <v>0</v>
      </c>
      <c r="H181" s="73" t="e">
        <f t="shared" si="96"/>
        <v>#DIV/0!</v>
      </c>
    </row>
    <row r="182" spans="1:8" ht="20.100000000000001" customHeight="1" x14ac:dyDescent="0.2">
      <c r="A182" s="70">
        <v>32959</v>
      </c>
      <c r="B182" s="71" t="s">
        <v>207</v>
      </c>
      <c r="C182" s="72">
        <v>500</v>
      </c>
      <c r="D182" s="72">
        <v>500</v>
      </c>
      <c r="E182" s="72">
        <v>398.17</v>
      </c>
      <c r="F182" s="72">
        <v>500</v>
      </c>
      <c r="G182" s="72">
        <f t="shared" si="122"/>
        <v>0</v>
      </c>
      <c r="H182" s="73">
        <f t="shared" si="96"/>
        <v>100</v>
      </c>
    </row>
    <row r="183" spans="1:8" ht="20.100000000000001" customHeight="1" x14ac:dyDescent="0.2">
      <c r="A183" s="66">
        <v>3296</v>
      </c>
      <c r="B183" s="67" t="s">
        <v>208</v>
      </c>
      <c r="C183" s="68">
        <f>C184</f>
        <v>20000</v>
      </c>
      <c r="D183" s="68">
        <f t="shared" ref="D183:G183" si="123">D184</f>
        <v>18000</v>
      </c>
      <c r="E183" s="68">
        <f t="shared" si="123"/>
        <v>16601.12</v>
      </c>
      <c r="F183" s="68">
        <f t="shared" si="123"/>
        <v>12000</v>
      </c>
      <c r="G183" s="68">
        <f t="shared" si="123"/>
        <v>-6000</v>
      </c>
      <c r="H183" s="69">
        <f t="shared" si="96"/>
        <v>66.666666666666657</v>
      </c>
    </row>
    <row r="184" spans="1:8" ht="20.100000000000001" customHeight="1" x14ac:dyDescent="0.2">
      <c r="A184" s="70">
        <v>32961</v>
      </c>
      <c r="B184" s="71" t="s">
        <v>208</v>
      </c>
      <c r="C184" s="72">
        <v>20000</v>
      </c>
      <c r="D184" s="72">
        <v>18000</v>
      </c>
      <c r="E184" s="72">
        <v>16601.12</v>
      </c>
      <c r="F184" s="72">
        <v>12000</v>
      </c>
      <c r="G184" s="72">
        <f>F184-D184</f>
        <v>-6000</v>
      </c>
      <c r="H184" s="73">
        <f t="shared" si="96"/>
        <v>66.666666666666657</v>
      </c>
    </row>
    <row r="185" spans="1:8" ht="20.100000000000001" customHeight="1" x14ac:dyDescent="0.2">
      <c r="A185" s="66">
        <v>3299</v>
      </c>
      <c r="B185" s="67" t="s">
        <v>189</v>
      </c>
      <c r="C185" s="68">
        <f>SUM(C186:C187)</f>
        <v>74763</v>
      </c>
      <c r="D185" s="68">
        <f t="shared" ref="D185:F185" si="124">SUM(D186:D187)</f>
        <v>98634</v>
      </c>
      <c r="E185" s="68">
        <f t="shared" si="124"/>
        <v>54252.56</v>
      </c>
      <c r="F185" s="68">
        <f t="shared" si="124"/>
        <v>81000</v>
      </c>
      <c r="G185" s="68">
        <f t="shared" ref="G185" si="125">SUM(G186:G187)</f>
        <v>-17634</v>
      </c>
      <c r="H185" s="69">
        <f t="shared" si="96"/>
        <v>82.121783563477095</v>
      </c>
    </row>
    <row r="186" spans="1:8" ht="20.100000000000001" customHeight="1" x14ac:dyDescent="0.2">
      <c r="A186" s="70">
        <v>32991</v>
      </c>
      <c r="B186" s="71" t="s">
        <v>209</v>
      </c>
      <c r="C186" s="72">
        <v>1000</v>
      </c>
      <c r="D186" s="72">
        <v>1000</v>
      </c>
      <c r="E186" s="72">
        <v>330</v>
      </c>
      <c r="F186" s="72">
        <v>1000</v>
      </c>
      <c r="G186" s="72">
        <f t="shared" ref="G186:G187" si="126">F186-D186</f>
        <v>0</v>
      </c>
      <c r="H186" s="73">
        <f t="shared" si="96"/>
        <v>100</v>
      </c>
    </row>
    <row r="187" spans="1:8" ht="20.100000000000001" customHeight="1" x14ac:dyDescent="0.2">
      <c r="A187" s="70">
        <v>32999</v>
      </c>
      <c r="B187" s="71" t="s">
        <v>189</v>
      </c>
      <c r="C187" s="72">
        <v>73763</v>
      </c>
      <c r="D187" s="72">
        <v>97634</v>
      </c>
      <c r="E187" s="72">
        <v>53922.559999999998</v>
      </c>
      <c r="F187" s="72">
        <v>80000</v>
      </c>
      <c r="G187" s="72">
        <f t="shared" si="126"/>
        <v>-17634</v>
      </c>
      <c r="H187" s="73">
        <f t="shared" si="96"/>
        <v>81.938668906323613</v>
      </c>
    </row>
    <row r="188" spans="1:8" ht="20.100000000000001" customHeight="1" x14ac:dyDescent="0.2">
      <c r="A188" s="58">
        <v>34</v>
      </c>
      <c r="B188" s="59" t="s">
        <v>210</v>
      </c>
      <c r="C188" s="60">
        <f>C189</f>
        <v>20500</v>
      </c>
      <c r="D188" s="60">
        <f t="shared" ref="D188:G188" si="127">D189</f>
        <v>18500</v>
      </c>
      <c r="E188" s="60">
        <f t="shared" si="127"/>
        <v>16032.23</v>
      </c>
      <c r="F188" s="60">
        <f t="shared" si="127"/>
        <v>18100</v>
      </c>
      <c r="G188" s="60">
        <f t="shared" si="127"/>
        <v>-400</v>
      </c>
      <c r="H188" s="61">
        <f t="shared" si="96"/>
        <v>97.837837837837839</v>
      </c>
    </row>
    <row r="189" spans="1:8" ht="20.100000000000001" customHeight="1" x14ac:dyDescent="0.2">
      <c r="A189" s="62">
        <v>343</v>
      </c>
      <c r="B189" s="63" t="s">
        <v>211</v>
      </c>
      <c r="C189" s="64">
        <f>C190+C193+C195</f>
        <v>20500</v>
      </c>
      <c r="D189" s="64">
        <f t="shared" ref="D189:F189" si="128">D190+D193+D195</f>
        <v>18500</v>
      </c>
      <c r="E189" s="64">
        <f t="shared" si="128"/>
        <v>16032.23</v>
      </c>
      <c r="F189" s="64">
        <f t="shared" si="128"/>
        <v>18100</v>
      </c>
      <c r="G189" s="64">
        <f t="shared" ref="G189" si="129">G190+G193+G195</f>
        <v>-400</v>
      </c>
      <c r="H189" s="65">
        <f t="shared" si="96"/>
        <v>97.837837837837839</v>
      </c>
    </row>
    <row r="190" spans="1:8" ht="20.100000000000001" customHeight="1" x14ac:dyDescent="0.2">
      <c r="A190" s="66">
        <v>3431</v>
      </c>
      <c r="B190" s="67" t="s">
        <v>212</v>
      </c>
      <c r="C190" s="68">
        <f>SUM(C191:C192)</f>
        <v>14500</v>
      </c>
      <c r="D190" s="68">
        <f t="shared" ref="D190:F190" si="130">SUM(D191:D192)</f>
        <v>13500</v>
      </c>
      <c r="E190" s="68">
        <f t="shared" si="130"/>
        <v>11591.4</v>
      </c>
      <c r="F190" s="68">
        <f t="shared" si="130"/>
        <v>13500</v>
      </c>
      <c r="G190" s="68">
        <f t="shared" ref="G190" si="131">SUM(G191:G192)</f>
        <v>0</v>
      </c>
      <c r="H190" s="69">
        <f t="shared" si="96"/>
        <v>100</v>
      </c>
    </row>
    <row r="191" spans="1:8" ht="20.100000000000001" customHeight="1" x14ac:dyDescent="0.2">
      <c r="A191" s="70">
        <v>34311</v>
      </c>
      <c r="B191" s="71" t="s">
        <v>213</v>
      </c>
      <c r="C191" s="72">
        <v>8500</v>
      </c>
      <c r="D191" s="72">
        <v>7500</v>
      </c>
      <c r="E191" s="72">
        <v>6509.94</v>
      </c>
      <c r="F191" s="72">
        <v>7500</v>
      </c>
      <c r="G191" s="72">
        <f t="shared" ref="G191:G192" si="132">F191-D191</f>
        <v>0</v>
      </c>
      <c r="H191" s="73">
        <f t="shared" si="96"/>
        <v>100</v>
      </c>
    </row>
    <row r="192" spans="1:8" ht="20.100000000000001" customHeight="1" x14ac:dyDescent="0.2">
      <c r="A192" s="70">
        <v>34312</v>
      </c>
      <c r="B192" s="71" t="s">
        <v>214</v>
      </c>
      <c r="C192" s="72">
        <v>6000</v>
      </c>
      <c r="D192" s="72">
        <v>6000</v>
      </c>
      <c r="E192" s="72">
        <v>5081.46</v>
      </c>
      <c r="F192" s="72">
        <v>6000</v>
      </c>
      <c r="G192" s="72">
        <f t="shared" si="132"/>
        <v>0</v>
      </c>
      <c r="H192" s="73">
        <f t="shared" si="96"/>
        <v>100</v>
      </c>
    </row>
    <row r="193" spans="1:8" ht="20.100000000000001" customHeight="1" x14ac:dyDescent="0.2">
      <c r="A193" s="66">
        <v>3432</v>
      </c>
      <c r="B193" s="67" t="s">
        <v>248</v>
      </c>
      <c r="C193" s="68">
        <f>C194</f>
        <v>0</v>
      </c>
      <c r="D193" s="68">
        <f t="shared" ref="D193:G193" si="133">D194</f>
        <v>400</v>
      </c>
      <c r="E193" s="68">
        <f t="shared" si="133"/>
        <v>295.54000000000002</v>
      </c>
      <c r="F193" s="68">
        <f t="shared" si="133"/>
        <v>0</v>
      </c>
      <c r="G193" s="68">
        <f t="shared" si="133"/>
        <v>-400</v>
      </c>
      <c r="H193" s="69">
        <f t="shared" si="96"/>
        <v>0</v>
      </c>
    </row>
    <row r="194" spans="1:8" ht="20.100000000000001" customHeight="1" x14ac:dyDescent="0.2">
      <c r="A194" s="70">
        <v>34321</v>
      </c>
      <c r="B194" s="71" t="s">
        <v>215</v>
      </c>
      <c r="C194" s="72">
        <v>0</v>
      </c>
      <c r="D194" s="72">
        <v>400</v>
      </c>
      <c r="E194" s="72">
        <v>295.54000000000002</v>
      </c>
      <c r="F194" s="72">
        <v>0</v>
      </c>
      <c r="G194" s="72">
        <f>F194-D194</f>
        <v>-400</v>
      </c>
      <c r="H194" s="73">
        <f t="shared" si="96"/>
        <v>0</v>
      </c>
    </row>
    <row r="195" spans="1:8" ht="20.100000000000001" customHeight="1" x14ac:dyDescent="0.2">
      <c r="A195" s="66">
        <v>3433</v>
      </c>
      <c r="B195" s="67" t="s">
        <v>216</v>
      </c>
      <c r="C195" s="68">
        <f>SUM(C196:C197)</f>
        <v>6000</v>
      </c>
      <c r="D195" s="68">
        <f>SUM(D196:D197)</f>
        <v>4600</v>
      </c>
      <c r="E195" s="68">
        <f>SUM(E196:E197)</f>
        <v>4145.29</v>
      </c>
      <c r="F195" s="68">
        <f>SUM(F196:F197)</f>
        <v>4600</v>
      </c>
      <c r="G195" s="68">
        <f>SUM(G196:G197)</f>
        <v>0</v>
      </c>
      <c r="H195" s="68">
        <f t="shared" si="96"/>
        <v>100</v>
      </c>
    </row>
    <row r="196" spans="1:8" ht="20.100000000000001" customHeight="1" x14ac:dyDescent="0.2">
      <c r="A196" s="70">
        <v>34332</v>
      </c>
      <c r="B196" s="71" t="s">
        <v>251</v>
      </c>
      <c r="C196" s="72">
        <v>5500</v>
      </c>
      <c r="D196" s="72">
        <v>4000</v>
      </c>
      <c r="E196" s="72">
        <v>3615.87</v>
      </c>
      <c r="F196" s="72">
        <v>4000</v>
      </c>
      <c r="G196" s="72">
        <f>F196-D196</f>
        <v>0</v>
      </c>
      <c r="H196" s="73">
        <f t="shared" si="96"/>
        <v>100</v>
      </c>
    </row>
    <row r="197" spans="1:8" ht="20.100000000000001" customHeight="1" x14ac:dyDescent="0.2">
      <c r="A197" s="70">
        <v>34333</v>
      </c>
      <c r="B197" s="71" t="s">
        <v>217</v>
      </c>
      <c r="C197" s="72">
        <v>500</v>
      </c>
      <c r="D197" s="72">
        <v>600</v>
      </c>
      <c r="E197" s="72">
        <v>529.41999999999996</v>
      </c>
      <c r="F197" s="72">
        <v>600</v>
      </c>
      <c r="G197" s="72">
        <f>F197-D197</f>
        <v>0</v>
      </c>
      <c r="H197" s="73">
        <f t="shared" si="96"/>
        <v>100</v>
      </c>
    </row>
    <row r="198" spans="1:8" ht="20.100000000000001" customHeight="1" x14ac:dyDescent="0.2"/>
    <row r="199" spans="1:8" ht="20.100000000000001" customHeight="1" x14ac:dyDescent="0.2"/>
    <row r="200" spans="1:8" ht="20.100000000000001" customHeight="1" x14ac:dyDescent="0.2"/>
  </sheetData>
  <mergeCells count="1">
    <mergeCell ref="A1:H1"/>
  </mergeCells>
  <pageMargins left="0.70866141732283472" right="0.70866141732283472" top="0.74803149606299213" bottom="0.55118110236220474" header="0.31496062992125984" footer="0.31496062992125984"/>
  <pageSetup paperSize="8" scale="78" fitToHeight="0" orientation="portrait" r:id="rId1"/>
  <headerFooter>
    <oddHeader>&amp;LUpravno vijeće
18.12.2024&amp;CFinancijski plan prihoda i rashoda za 2025. godinu&amp;R55. sjednica
Točka 4. dnevnog reda</oddHeader>
    <oddFooter>&amp;LNastavni zavod za javno zdravstvo "Dr. Andrija Štampar"&amp;C&amp;A&amp;R&amp;P/&amp;N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59999389629810485"/>
    <pageSetUpPr fitToPage="1"/>
  </sheetPr>
  <dimension ref="A1:H38"/>
  <sheetViews>
    <sheetView zoomScaleNormal="100" workbookViewId="0">
      <selection sqref="A1:H1"/>
    </sheetView>
  </sheetViews>
  <sheetFormatPr defaultRowHeight="12.75" x14ac:dyDescent="0.2"/>
  <cols>
    <col min="1" max="1" width="10.7109375" style="45" customWidth="1"/>
    <col min="2" max="2" width="65.7109375" style="39" customWidth="1"/>
    <col min="3" max="4" width="15.7109375" style="43" customWidth="1"/>
    <col min="5" max="7" width="15.7109375" style="39" customWidth="1"/>
    <col min="8" max="8" width="15.7109375" style="44" customWidth="1"/>
    <col min="9" max="16384" width="9.140625" style="39"/>
  </cols>
  <sheetData>
    <row r="1" spans="1:8" ht="20.100000000000001" customHeight="1" x14ac:dyDescent="0.2">
      <c r="A1" s="109" t="s">
        <v>260</v>
      </c>
      <c r="B1" s="109"/>
      <c r="C1" s="109"/>
      <c r="D1" s="109"/>
      <c r="E1" s="109"/>
      <c r="F1" s="109"/>
      <c r="G1" s="109"/>
      <c r="H1" s="109"/>
    </row>
    <row r="2" spans="1:8" x14ac:dyDescent="0.2">
      <c r="A2" s="41"/>
      <c r="B2" s="42"/>
    </row>
    <row r="3" spans="1:8" ht="38.25" x14ac:dyDescent="0.2">
      <c r="A3" s="80" t="s">
        <v>0</v>
      </c>
      <c r="B3" s="80" t="s">
        <v>1</v>
      </c>
      <c r="C3" s="81" t="s">
        <v>254</v>
      </c>
      <c r="D3" s="81" t="s">
        <v>255</v>
      </c>
      <c r="E3" s="81" t="s">
        <v>256</v>
      </c>
      <c r="F3" s="81" t="s">
        <v>257</v>
      </c>
      <c r="G3" s="81" t="s">
        <v>267</v>
      </c>
      <c r="H3" s="82" t="s">
        <v>258</v>
      </c>
    </row>
    <row r="4" spans="1:8" ht="9.9499999999999993" customHeight="1" x14ac:dyDescent="0.2">
      <c r="A4" s="83">
        <v>1</v>
      </c>
      <c r="B4" s="83">
        <v>2</v>
      </c>
      <c r="C4" s="83">
        <v>3</v>
      </c>
      <c r="D4" s="83"/>
      <c r="E4" s="83">
        <v>4</v>
      </c>
      <c r="F4" s="83"/>
      <c r="G4" s="83"/>
      <c r="H4" s="83">
        <v>5</v>
      </c>
    </row>
    <row r="5" spans="1:8" s="42" customFormat="1" ht="20.100000000000001" customHeight="1" x14ac:dyDescent="0.25">
      <c r="A5" s="84">
        <v>4</v>
      </c>
      <c r="B5" s="85" t="s">
        <v>218</v>
      </c>
      <c r="C5" s="86">
        <f>C6+C35</f>
        <v>1159877</v>
      </c>
      <c r="D5" s="86">
        <f t="shared" ref="D5:F5" si="0">D6+D35</f>
        <v>863900</v>
      </c>
      <c r="E5" s="86">
        <f t="shared" si="0"/>
        <v>565964.04999999993</v>
      </c>
      <c r="F5" s="86">
        <f t="shared" si="0"/>
        <v>957360</v>
      </c>
      <c r="G5" s="86">
        <f>G6+G35</f>
        <v>93460</v>
      </c>
      <c r="H5" s="87">
        <f>F5/D5*100</f>
        <v>110.81838175714782</v>
      </c>
    </row>
    <row r="6" spans="1:8" s="42" customFormat="1" ht="20.100000000000001" customHeight="1" x14ac:dyDescent="0.25">
      <c r="A6" s="88">
        <v>42</v>
      </c>
      <c r="B6" s="89" t="s">
        <v>219</v>
      </c>
      <c r="C6" s="90">
        <f t="shared" ref="C6:F6" si="1">C7+C32</f>
        <v>1159877</v>
      </c>
      <c r="D6" s="90">
        <f t="shared" si="1"/>
        <v>863900</v>
      </c>
      <c r="E6" s="90">
        <f t="shared" si="1"/>
        <v>565964.04999999993</v>
      </c>
      <c r="F6" s="90">
        <f t="shared" si="1"/>
        <v>832360</v>
      </c>
      <c r="G6" s="90">
        <f t="shared" ref="G6" si="2">G7+G32</f>
        <v>-31540</v>
      </c>
      <c r="H6" s="91">
        <f t="shared" ref="H6:H38" si="3">F6/D6*100</f>
        <v>96.349114480842687</v>
      </c>
    </row>
    <row r="7" spans="1:8" s="42" customFormat="1" ht="20.100000000000001" customHeight="1" x14ac:dyDescent="0.25">
      <c r="A7" s="92">
        <v>422</v>
      </c>
      <c r="B7" s="93" t="s">
        <v>220</v>
      </c>
      <c r="C7" s="94">
        <f t="shared" ref="C7" si="4">C8+C15+C20+C24+C28+C13</f>
        <v>1103797</v>
      </c>
      <c r="D7" s="94">
        <f t="shared" ref="D7" si="5">D8+D15+D20+D24+D28+D13</f>
        <v>841620</v>
      </c>
      <c r="E7" s="94">
        <f t="shared" ref="E7" si="6">E8+E15+E20+E24+E28+E13</f>
        <v>565964.04999999993</v>
      </c>
      <c r="F7" s="94">
        <f t="shared" ref="F7:G7" si="7">F8+F15+F20+F24+F28+F13</f>
        <v>791159</v>
      </c>
      <c r="G7" s="94">
        <f t="shared" si="7"/>
        <v>-50461</v>
      </c>
      <c r="H7" s="95">
        <f t="shared" si="3"/>
        <v>94.004301228582975</v>
      </c>
    </row>
    <row r="8" spans="1:8" s="42" customFormat="1" ht="20.100000000000001" customHeight="1" x14ac:dyDescent="0.25">
      <c r="A8" s="96">
        <v>4221</v>
      </c>
      <c r="B8" s="97" t="s">
        <v>221</v>
      </c>
      <c r="C8" s="98">
        <f t="shared" ref="C8" si="8">SUM(C9:C12)</f>
        <v>492122</v>
      </c>
      <c r="D8" s="98">
        <f t="shared" ref="D8:F8" si="9">SUM(D9:D12)</f>
        <v>370445</v>
      </c>
      <c r="E8" s="98">
        <f t="shared" si="9"/>
        <v>138025.87</v>
      </c>
      <c r="F8" s="98">
        <f t="shared" si="9"/>
        <v>187544</v>
      </c>
      <c r="G8" s="98">
        <f t="shared" ref="G8" si="10">SUM(G9:G12)</f>
        <v>-182901</v>
      </c>
      <c r="H8" s="99">
        <f t="shared" si="3"/>
        <v>50.62667872423706</v>
      </c>
    </row>
    <row r="9" spans="1:8" s="42" customFormat="1" ht="20.100000000000001" customHeight="1" x14ac:dyDescent="0.25">
      <c r="A9" s="100">
        <v>42211</v>
      </c>
      <c r="B9" s="101" t="s">
        <v>222</v>
      </c>
      <c r="C9" s="102">
        <v>492122</v>
      </c>
      <c r="D9" s="102">
        <v>368186</v>
      </c>
      <c r="E9" s="102">
        <v>135895.85</v>
      </c>
      <c r="F9" s="102">
        <v>149464</v>
      </c>
      <c r="G9" s="102">
        <f t="shared" ref="G9:G12" si="11">F9-D9</f>
        <v>-218722</v>
      </c>
      <c r="H9" s="103">
        <f t="shared" si="3"/>
        <v>40.594699418228828</v>
      </c>
    </row>
    <row r="10" spans="1:8" s="42" customFormat="1" ht="20.100000000000001" customHeight="1" x14ac:dyDescent="0.25">
      <c r="A10" s="100">
        <v>42212</v>
      </c>
      <c r="B10" s="101" t="s">
        <v>223</v>
      </c>
      <c r="C10" s="102">
        <v>0</v>
      </c>
      <c r="D10" s="102">
        <v>2259</v>
      </c>
      <c r="E10" s="102">
        <v>2130.02</v>
      </c>
      <c r="F10" s="102">
        <v>38080</v>
      </c>
      <c r="G10" s="102">
        <f t="shared" si="11"/>
        <v>35821</v>
      </c>
      <c r="H10" s="103">
        <f t="shared" si="3"/>
        <v>1685.7016378928729</v>
      </c>
    </row>
    <row r="11" spans="1:8" s="42" customFormat="1" ht="20.100000000000001" customHeight="1" x14ac:dyDescent="0.25">
      <c r="A11" s="100">
        <v>422120</v>
      </c>
      <c r="B11" s="101" t="s">
        <v>224</v>
      </c>
      <c r="C11" s="102">
        <v>0</v>
      </c>
      <c r="D11" s="102">
        <v>0</v>
      </c>
      <c r="E11" s="102">
        <v>0</v>
      </c>
      <c r="F11" s="102">
        <v>0</v>
      </c>
      <c r="G11" s="102">
        <f t="shared" si="11"/>
        <v>0</v>
      </c>
      <c r="H11" s="103" t="e">
        <f t="shared" si="3"/>
        <v>#DIV/0!</v>
      </c>
    </row>
    <row r="12" spans="1:8" s="42" customFormat="1" ht="20.100000000000001" customHeight="1" x14ac:dyDescent="0.25">
      <c r="A12" s="100">
        <v>42219</v>
      </c>
      <c r="B12" s="101" t="s">
        <v>225</v>
      </c>
      <c r="C12" s="102">
        <v>0</v>
      </c>
      <c r="D12" s="102">
        <v>0</v>
      </c>
      <c r="E12" s="102">
        <v>0</v>
      </c>
      <c r="F12" s="102">
        <v>0</v>
      </c>
      <c r="G12" s="102">
        <f t="shared" si="11"/>
        <v>0</v>
      </c>
      <c r="H12" s="103" t="e">
        <f t="shared" si="3"/>
        <v>#DIV/0!</v>
      </c>
    </row>
    <row r="13" spans="1:8" s="42" customFormat="1" ht="20.100000000000001" customHeight="1" x14ac:dyDescent="0.25">
      <c r="A13" s="96">
        <v>4222</v>
      </c>
      <c r="B13" s="97" t="s">
        <v>253</v>
      </c>
      <c r="C13" s="98">
        <f t="shared" ref="C13:G13" si="12">C14</f>
        <v>0</v>
      </c>
      <c r="D13" s="98">
        <f t="shared" si="12"/>
        <v>0</v>
      </c>
      <c r="E13" s="98">
        <f t="shared" si="12"/>
        <v>121.95</v>
      </c>
      <c r="F13" s="98">
        <f t="shared" si="12"/>
        <v>0</v>
      </c>
      <c r="G13" s="98">
        <f t="shared" si="12"/>
        <v>0</v>
      </c>
      <c r="H13" s="98" t="e">
        <f t="shared" si="3"/>
        <v>#DIV/0!</v>
      </c>
    </row>
    <row r="14" spans="1:8" s="42" customFormat="1" ht="20.100000000000001" customHeight="1" x14ac:dyDescent="0.25">
      <c r="A14" s="100">
        <v>42222</v>
      </c>
      <c r="B14" s="101" t="s">
        <v>252</v>
      </c>
      <c r="C14" s="102">
        <v>0</v>
      </c>
      <c r="D14" s="102">
        <v>0</v>
      </c>
      <c r="E14" s="102">
        <v>121.95</v>
      </c>
      <c r="F14" s="102">
        <v>0</v>
      </c>
      <c r="G14" s="102">
        <f>F14-D14</f>
        <v>0</v>
      </c>
      <c r="H14" s="103" t="e">
        <f t="shared" si="3"/>
        <v>#DIV/0!</v>
      </c>
    </row>
    <row r="15" spans="1:8" s="42" customFormat="1" ht="20.100000000000001" customHeight="1" x14ac:dyDescent="0.25">
      <c r="A15" s="96">
        <v>4223</v>
      </c>
      <c r="B15" s="97" t="s">
        <v>226</v>
      </c>
      <c r="C15" s="98">
        <f>SUM(C16:C19)</f>
        <v>187500</v>
      </c>
      <c r="D15" s="98">
        <f t="shared" ref="D15:F15" si="13">SUM(D16:D19)</f>
        <v>6000</v>
      </c>
      <c r="E15" s="98">
        <f t="shared" si="13"/>
        <v>6599.13</v>
      </c>
      <c r="F15" s="98">
        <f t="shared" si="13"/>
        <v>199400</v>
      </c>
      <c r="G15" s="98">
        <f t="shared" ref="G15" si="14">SUM(G16:G19)</f>
        <v>193400</v>
      </c>
      <c r="H15" s="99">
        <f t="shared" si="3"/>
        <v>3323.3333333333335</v>
      </c>
    </row>
    <row r="16" spans="1:8" s="42" customFormat="1" ht="20.100000000000001" customHeight="1" x14ac:dyDescent="0.25">
      <c r="A16" s="100">
        <v>42231</v>
      </c>
      <c r="B16" s="101" t="s">
        <v>227</v>
      </c>
      <c r="C16" s="102">
        <v>0</v>
      </c>
      <c r="D16" s="102">
        <v>6000</v>
      </c>
      <c r="E16" s="102">
        <v>6599.13</v>
      </c>
      <c r="F16" s="102">
        <v>0</v>
      </c>
      <c r="G16" s="102">
        <f t="shared" ref="G16:G19" si="15">F16-D16</f>
        <v>-6000</v>
      </c>
      <c r="H16" s="103">
        <f t="shared" si="3"/>
        <v>0</v>
      </c>
    </row>
    <row r="17" spans="1:8" s="42" customFormat="1" ht="20.100000000000001" customHeight="1" x14ac:dyDescent="0.25">
      <c r="A17" s="100">
        <v>42232</v>
      </c>
      <c r="B17" s="101" t="s">
        <v>228</v>
      </c>
      <c r="C17" s="102">
        <v>0</v>
      </c>
      <c r="D17" s="102">
        <v>0</v>
      </c>
      <c r="E17" s="102">
        <v>0</v>
      </c>
      <c r="F17" s="102">
        <v>0</v>
      </c>
      <c r="G17" s="102">
        <f t="shared" si="15"/>
        <v>0</v>
      </c>
      <c r="H17" s="103" t="e">
        <f t="shared" si="3"/>
        <v>#DIV/0!</v>
      </c>
    </row>
    <row r="18" spans="1:8" s="42" customFormat="1" ht="20.100000000000001" customHeight="1" x14ac:dyDescent="0.25">
      <c r="A18" s="100">
        <v>42234</v>
      </c>
      <c r="B18" s="101" t="s">
        <v>229</v>
      </c>
      <c r="C18" s="102">
        <v>0</v>
      </c>
      <c r="D18" s="102">
        <v>0</v>
      </c>
      <c r="E18" s="102">
        <v>0</v>
      </c>
      <c r="F18" s="102">
        <v>0</v>
      </c>
      <c r="G18" s="102">
        <f t="shared" si="15"/>
        <v>0</v>
      </c>
      <c r="H18" s="103" t="e">
        <f t="shared" si="3"/>
        <v>#DIV/0!</v>
      </c>
    </row>
    <row r="19" spans="1:8" s="42" customFormat="1" ht="20.100000000000001" customHeight="1" x14ac:dyDescent="0.25">
      <c r="A19" s="100">
        <v>42239</v>
      </c>
      <c r="B19" s="101" t="s">
        <v>230</v>
      </c>
      <c r="C19" s="102">
        <v>187500</v>
      </c>
      <c r="D19" s="102">
        <v>0</v>
      </c>
      <c r="E19" s="102">
        <v>0</v>
      </c>
      <c r="F19" s="102">
        <v>199400</v>
      </c>
      <c r="G19" s="102">
        <f t="shared" si="15"/>
        <v>199400</v>
      </c>
      <c r="H19" s="103" t="e">
        <f t="shared" si="3"/>
        <v>#DIV/0!</v>
      </c>
    </row>
    <row r="20" spans="1:8" s="42" customFormat="1" ht="20.100000000000001" customHeight="1" x14ac:dyDescent="0.25">
      <c r="A20" s="96">
        <v>4224</v>
      </c>
      <c r="B20" s="97" t="s">
        <v>231</v>
      </c>
      <c r="C20" s="98">
        <f t="shared" ref="C20:F20" si="16">SUM(C21:C23)</f>
        <v>117175</v>
      </c>
      <c r="D20" s="98">
        <f t="shared" si="16"/>
        <v>166175</v>
      </c>
      <c r="E20" s="98">
        <f t="shared" si="16"/>
        <v>157211.35999999999</v>
      </c>
      <c r="F20" s="98">
        <f t="shared" si="16"/>
        <v>376215</v>
      </c>
      <c r="G20" s="98">
        <f t="shared" ref="G20" si="17">SUM(G21:G23)</f>
        <v>210040</v>
      </c>
      <c r="H20" s="99">
        <f t="shared" si="3"/>
        <v>226.39687076876785</v>
      </c>
    </row>
    <row r="21" spans="1:8" s="42" customFormat="1" ht="20.100000000000001" customHeight="1" x14ac:dyDescent="0.25">
      <c r="A21" s="100">
        <v>42241</v>
      </c>
      <c r="B21" s="101" t="s">
        <v>232</v>
      </c>
      <c r="C21" s="102">
        <v>0</v>
      </c>
      <c r="D21" s="102">
        <v>0</v>
      </c>
      <c r="E21" s="102">
        <v>0</v>
      </c>
      <c r="F21" s="102">
        <v>100000</v>
      </c>
      <c r="G21" s="102">
        <f t="shared" ref="G21:G23" si="18">F21-D21</f>
        <v>100000</v>
      </c>
      <c r="H21" s="103" t="e">
        <f t="shared" si="3"/>
        <v>#DIV/0!</v>
      </c>
    </row>
    <row r="22" spans="1:8" s="42" customFormat="1" ht="20.100000000000001" customHeight="1" x14ac:dyDescent="0.25">
      <c r="A22" s="100">
        <v>422411</v>
      </c>
      <c r="B22" s="101" t="s">
        <v>233</v>
      </c>
      <c r="C22" s="102">
        <v>0</v>
      </c>
      <c r="D22" s="102">
        <v>0</v>
      </c>
      <c r="E22" s="102">
        <v>0</v>
      </c>
      <c r="F22" s="102">
        <v>0</v>
      </c>
      <c r="G22" s="102">
        <f t="shared" si="18"/>
        <v>0</v>
      </c>
      <c r="H22" s="103" t="e">
        <f t="shared" si="3"/>
        <v>#DIV/0!</v>
      </c>
    </row>
    <row r="23" spans="1:8" s="42" customFormat="1" ht="20.100000000000001" customHeight="1" x14ac:dyDescent="0.25">
      <c r="A23" s="100">
        <v>42242</v>
      </c>
      <c r="B23" s="101" t="s">
        <v>234</v>
      </c>
      <c r="C23" s="102">
        <v>117175</v>
      </c>
      <c r="D23" s="102">
        <v>166175</v>
      </c>
      <c r="E23" s="102">
        <v>157211.35999999999</v>
      </c>
      <c r="F23" s="102">
        <v>276215</v>
      </c>
      <c r="G23" s="102">
        <f t="shared" si="18"/>
        <v>110040</v>
      </c>
      <c r="H23" s="103">
        <f t="shared" si="3"/>
        <v>166.21934707386791</v>
      </c>
    </row>
    <row r="24" spans="1:8" s="42" customFormat="1" ht="20.100000000000001" customHeight="1" x14ac:dyDescent="0.25">
      <c r="A24" s="96">
        <v>4225</v>
      </c>
      <c r="B24" s="97" t="s">
        <v>235</v>
      </c>
      <c r="C24" s="98">
        <f t="shared" ref="C24:F24" si="19">SUM(C25:C27)</f>
        <v>292000</v>
      </c>
      <c r="D24" s="98">
        <f t="shared" si="19"/>
        <v>292000</v>
      </c>
      <c r="E24" s="98">
        <f t="shared" si="19"/>
        <v>262744.88</v>
      </c>
      <c r="F24" s="98">
        <f t="shared" si="19"/>
        <v>0</v>
      </c>
      <c r="G24" s="98">
        <f t="shared" ref="G24" si="20">SUM(G25:G27)</f>
        <v>-292000</v>
      </c>
      <c r="H24" s="99">
        <f t="shared" si="3"/>
        <v>0</v>
      </c>
    </row>
    <row r="25" spans="1:8" s="42" customFormat="1" ht="20.100000000000001" customHeight="1" x14ac:dyDescent="0.25">
      <c r="A25" s="100">
        <v>42251</v>
      </c>
      <c r="B25" s="101" t="s">
        <v>236</v>
      </c>
      <c r="C25" s="102">
        <v>0</v>
      </c>
      <c r="D25" s="102">
        <v>0</v>
      </c>
      <c r="E25" s="102">
        <v>0</v>
      </c>
      <c r="F25" s="102">
        <v>0</v>
      </c>
      <c r="G25" s="102">
        <f t="shared" ref="G25:G27" si="21">F25-D25</f>
        <v>0</v>
      </c>
      <c r="H25" s="103" t="e">
        <f t="shared" si="3"/>
        <v>#DIV/0!</v>
      </c>
    </row>
    <row r="26" spans="1:8" s="42" customFormat="1" ht="20.100000000000001" customHeight="1" x14ac:dyDescent="0.25">
      <c r="A26" s="100">
        <v>42252</v>
      </c>
      <c r="B26" s="101" t="s">
        <v>237</v>
      </c>
      <c r="C26" s="102">
        <v>292000</v>
      </c>
      <c r="D26" s="102">
        <v>292000</v>
      </c>
      <c r="E26" s="102">
        <v>261000</v>
      </c>
      <c r="F26" s="102">
        <v>0</v>
      </c>
      <c r="G26" s="102">
        <f t="shared" si="21"/>
        <v>-292000</v>
      </c>
      <c r="H26" s="103">
        <f t="shared" si="3"/>
        <v>0</v>
      </c>
    </row>
    <row r="27" spans="1:8" s="42" customFormat="1" ht="20.100000000000001" customHeight="1" x14ac:dyDescent="0.25">
      <c r="A27" s="100">
        <v>42259</v>
      </c>
      <c r="B27" s="101" t="s">
        <v>238</v>
      </c>
      <c r="C27" s="102">
        <v>0</v>
      </c>
      <c r="D27" s="102">
        <v>0</v>
      </c>
      <c r="E27" s="102">
        <v>1744.88</v>
      </c>
      <c r="F27" s="102">
        <v>0</v>
      </c>
      <c r="G27" s="102">
        <f t="shared" si="21"/>
        <v>0</v>
      </c>
      <c r="H27" s="103" t="e">
        <f t="shared" si="3"/>
        <v>#DIV/0!</v>
      </c>
    </row>
    <row r="28" spans="1:8" s="42" customFormat="1" ht="20.100000000000001" customHeight="1" x14ac:dyDescent="0.25">
      <c r="A28" s="96">
        <v>4227</v>
      </c>
      <c r="B28" s="97" t="s">
        <v>239</v>
      </c>
      <c r="C28" s="98">
        <f t="shared" ref="C28:F28" si="22">SUM(C29:C31)</f>
        <v>15000</v>
      </c>
      <c r="D28" s="98">
        <f t="shared" si="22"/>
        <v>7000</v>
      </c>
      <c r="E28" s="98">
        <f t="shared" si="22"/>
        <v>1260.8599999999999</v>
      </c>
      <c r="F28" s="98">
        <f t="shared" si="22"/>
        <v>28000</v>
      </c>
      <c r="G28" s="98">
        <f t="shared" ref="G28" si="23">SUM(G29:G31)</f>
        <v>21000</v>
      </c>
      <c r="H28" s="99">
        <f t="shared" si="3"/>
        <v>400</v>
      </c>
    </row>
    <row r="29" spans="1:8" s="42" customFormat="1" ht="20.100000000000001" customHeight="1" x14ac:dyDescent="0.25">
      <c r="A29" s="100">
        <v>42271</v>
      </c>
      <c r="B29" s="101" t="s">
        <v>240</v>
      </c>
      <c r="C29" s="102">
        <v>0</v>
      </c>
      <c r="D29" s="102">
        <v>0</v>
      </c>
      <c r="E29" s="102">
        <v>0</v>
      </c>
      <c r="F29" s="102">
        <v>0</v>
      </c>
      <c r="G29" s="102">
        <f t="shared" ref="G29:G31" si="24">F29-D29</f>
        <v>0</v>
      </c>
      <c r="H29" s="103" t="e">
        <f t="shared" si="3"/>
        <v>#DIV/0!</v>
      </c>
    </row>
    <row r="30" spans="1:8" s="42" customFormat="1" ht="20.100000000000001" customHeight="1" x14ac:dyDescent="0.25">
      <c r="A30" s="100">
        <v>42272</v>
      </c>
      <c r="B30" s="101" t="s">
        <v>241</v>
      </c>
      <c r="C30" s="102">
        <v>0</v>
      </c>
      <c r="D30" s="102">
        <v>0</v>
      </c>
      <c r="E30" s="102">
        <v>0</v>
      </c>
      <c r="F30" s="102">
        <v>0</v>
      </c>
      <c r="G30" s="102">
        <f t="shared" si="24"/>
        <v>0</v>
      </c>
      <c r="H30" s="103" t="e">
        <f t="shared" si="3"/>
        <v>#DIV/0!</v>
      </c>
    </row>
    <row r="31" spans="1:8" s="42" customFormat="1" ht="20.100000000000001" customHeight="1" x14ac:dyDescent="0.25">
      <c r="A31" s="100">
        <v>42273</v>
      </c>
      <c r="B31" s="101" t="s">
        <v>242</v>
      </c>
      <c r="C31" s="102">
        <v>15000</v>
      </c>
      <c r="D31" s="102">
        <v>7000</v>
      </c>
      <c r="E31" s="102">
        <v>1260.8599999999999</v>
      </c>
      <c r="F31" s="102">
        <v>28000</v>
      </c>
      <c r="G31" s="102">
        <f t="shared" si="24"/>
        <v>21000</v>
      </c>
      <c r="H31" s="103">
        <f t="shared" si="3"/>
        <v>400</v>
      </c>
    </row>
    <row r="32" spans="1:8" s="42" customFormat="1" ht="20.100000000000001" customHeight="1" x14ac:dyDescent="0.25">
      <c r="A32" s="92">
        <v>426</v>
      </c>
      <c r="B32" s="93" t="s">
        <v>243</v>
      </c>
      <c r="C32" s="94">
        <f t="shared" ref="C32:G33" si="25">C33</f>
        <v>56080</v>
      </c>
      <c r="D32" s="94">
        <f t="shared" si="25"/>
        <v>22280</v>
      </c>
      <c r="E32" s="94">
        <f t="shared" si="25"/>
        <v>0</v>
      </c>
      <c r="F32" s="94">
        <f t="shared" si="25"/>
        <v>41201</v>
      </c>
      <c r="G32" s="94">
        <f t="shared" si="25"/>
        <v>18921</v>
      </c>
      <c r="H32" s="95">
        <f t="shared" si="3"/>
        <v>184.92369838420109</v>
      </c>
    </row>
    <row r="33" spans="1:8" s="42" customFormat="1" ht="20.100000000000001" customHeight="1" x14ac:dyDescent="0.25">
      <c r="A33" s="96">
        <v>4262</v>
      </c>
      <c r="B33" s="97" t="s">
        <v>244</v>
      </c>
      <c r="C33" s="98">
        <f t="shared" si="25"/>
        <v>56080</v>
      </c>
      <c r="D33" s="98">
        <f t="shared" si="25"/>
        <v>22280</v>
      </c>
      <c r="E33" s="98">
        <f t="shared" si="25"/>
        <v>0</v>
      </c>
      <c r="F33" s="98">
        <f t="shared" si="25"/>
        <v>41201</v>
      </c>
      <c r="G33" s="98">
        <f t="shared" si="25"/>
        <v>18921</v>
      </c>
      <c r="H33" s="99">
        <f t="shared" si="3"/>
        <v>184.92369838420109</v>
      </c>
    </row>
    <row r="34" spans="1:8" s="42" customFormat="1" ht="19.5" customHeight="1" x14ac:dyDescent="0.25">
      <c r="A34" s="100">
        <v>42621</v>
      </c>
      <c r="B34" s="101" t="s">
        <v>244</v>
      </c>
      <c r="C34" s="102">
        <v>56080</v>
      </c>
      <c r="D34" s="102">
        <v>22280</v>
      </c>
      <c r="E34" s="102">
        <v>0</v>
      </c>
      <c r="F34" s="102">
        <v>41201</v>
      </c>
      <c r="G34" s="102">
        <f>F34-D34</f>
        <v>18921</v>
      </c>
      <c r="H34" s="103">
        <f t="shared" si="3"/>
        <v>184.92369838420109</v>
      </c>
    </row>
    <row r="35" spans="1:8" s="42" customFormat="1" ht="20.100000000000001" customHeight="1" x14ac:dyDescent="0.25">
      <c r="A35" s="88">
        <v>45</v>
      </c>
      <c r="B35" s="104" t="s">
        <v>261</v>
      </c>
      <c r="C35" s="90">
        <f>C36</f>
        <v>0</v>
      </c>
      <c r="D35" s="90">
        <f t="shared" ref="D35:G36" si="26">D36</f>
        <v>0</v>
      </c>
      <c r="E35" s="90">
        <f t="shared" si="26"/>
        <v>0</v>
      </c>
      <c r="F35" s="90">
        <f t="shared" si="26"/>
        <v>125000</v>
      </c>
      <c r="G35" s="90">
        <f t="shared" si="26"/>
        <v>125000</v>
      </c>
      <c r="H35" s="90" t="e">
        <f t="shared" si="3"/>
        <v>#DIV/0!</v>
      </c>
    </row>
    <row r="36" spans="1:8" s="42" customFormat="1" ht="20.100000000000001" customHeight="1" x14ac:dyDescent="0.25">
      <c r="A36" s="92">
        <v>451</v>
      </c>
      <c r="B36" s="105" t="s">
        <v>262</v>
      </c>
      <c r="C36" s="94">
        <f>C37</f>
        <v>0</v>
      </c>
      <c r="D36" s="94">
        <f t="shared" si="26"/>
        <v>0</v>
      </c>
      <c r="E36" s="94">
        <f t="shared" si="26"/>
        <v>0</v>
      </c>
      <c r="F36" s="94">
        <f t="shared" si="26"/>
        <v>125000</v>
      </c>
      <c r="G36" s="94">
        <f t="shared" si="26"/>
        <v>125000</v>
      </c>
      <c r="H36" s="94" t="e">
        <f t="shared" si="3"/>
        <v>#DIV/0!</v>
      </c>
    </row>
    <row r="37" spans="1:8" s="42" customFormat="1" ht="20.100000000000001" customHeight="1" x14ac:dyDescent="0.25">
      <c r="A37" s="96">
        <v>4511</v>
      </c>
      <c r="B37" s="106" t="s">
        <v>262</v>
      </c>
      <c r="C37" s="98">
        <f>SUM(C38:C38)</f>
        <v>0</v>
      </c>
      <c r="D37" s="98">
        <f>SUM(D38:D38)</f>
        <v>0</v>
      </c>
      <c r="E37" s="98">
        <f>SUM(E38:E38)</f>
        <v>0</v>
      </c>
      <c r="F37" s="98">
        <f>SUM(F38:F38)</f>
        <v>125000</v>
      </c>
      <c r="G37" s="98">
        <f>SUM(G38:G38)</f>
        <v>125000</v>
      </c>
      <c r="H37" s="98" t="e">
        <f t="shared" si="3"/>
        <v>#DIV/0!</v>
      </c>
    </row>
    <row r="38" spans="1:8" s="42" customFormat="1" ht="20.100000000000001" customHeight="1" x14ac:dyDescent="0.25">
      <c r="A38" s="100">
        <v>45111</v>
      </c>
      <c r="B38" s="107" t="s">
        <v>262</v>
      </c>
      <c r="C38" s="102">
        <v>0</v>
      </c>
      <c r="D38" s="102">
        <v>0</v>
      </c>
      <c r="E38" s="102">
        <v>0</v>
      </c>
      <c r="F38" s="102">
        <v>125000</v>
      </c>
      <c r="G38" s="102">
        <f>F38-D38</f>
        <v>125000</v>
      </c>
      <c r="H38" s="102" t="e">
        <f t="shared" si="3"/>
        <v>#DIV/0!</v>
      </c>
    </row>
  </sheetData>
  <mergeCells count="1">
    <mergeCell ref="A1:H1"/>
  </mergeCells>
  <pageMargins left="0.70866141732283472" right="0.70866141732283472" top="0.74803149606299213" bottom="0.55118110236220474" header="0.31496062992125984" footer="0.31496062992125984"/>
  <pageSetup paperSize="8" scale="78" fitToHeight="0" orientation="portrait" r:id="rId1"/>
  <headerFooter>
    <oddHeader>&amp;LUpravno vijeće
18.12.2024&amp;CFinancijski plan prihoda i rashoda za 2025. godinu&amp;R55. sjednica
Točka 4.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2024-12-16T19:45:10Z</cp:lastPrinted>
  <dcterms:created xsi:type="dcterms:W3CDTF">2021-12-18T18:47:50Z</dcterms:created>
  <dcterms:modified xsi:type="dcterms:W3CDTF">2024-12-17T09:19:07Z</dcterms:modified>
</cp:coreProperties>
</file>