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stampar-my.sharepoint.com/personal/amikus_stampar_hr/Documents/Documents/GRAD - OSTALI IZVJEŠTAJI 2025/"/>
    </mc:Choice>
  </mc:AlternateContent>
  <xr:revisionPtr revIDLastSave="506" documentId="8_{B6BDBB6B-4448-42D1-98BC-0E8AF43EF8A0}" xr6:coauthVersionLast="47" xr6:coauthVersionMax="47" xr10:uidLastSave="{292850B2-6936-4187-B296-1AACB609D97F}"/>
  <bookViews>
    <workbookView xWindow="-120" yWindow="-120" windowWidth="29040" windowHeight="15720" xr2:uid="{00000000-000D-0000-FFFF-FFFF00000000}"/>
  </bookViews>
  <sheets>
    <sheet name="Sažetak" sheetId="1" r:id="rId1"/>
    <sheet name=" Račun prihoda i rashoda" sheetId="3" r:id="rId2"/>
    <sheet name="Rashodi i prihodi prema izvoru" sheetId="8" r:id="rId3"/>
    <sheet name="Rashodi prema funkciji " sheetId="11" r:id="rId4"/>
    <sheet name="Račun financiranja " sheetId="9" r:id="rId5"/>
    <sheet name="Račun fin prema izvorima" sheetId="10" r:id="rId6"/>
  </sheets>
  <definedNames>
    <definedName name="_xlnm.Print_Titles" localSheetId="1">' Račun prihoda i rashoda'!$7:$8</definedName>
    <definedName name="_xlnm.Print_Titles" localSheetId="2">'Rashodi i prihodi prema izvoru'!$4:$4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8" l="1"/>
  <c r="D11" i="8" l="1"/>
  <c r="G39" i="8" l="1"/>
  <c r="F39" i="8"/>
  <c r="G38" i="8"/>
  <c r="F38" i="8"/>
  <c r="G37" i="8"/>
  <c r="F37" i="8"/>
  <c r="G36" i="8"/>
  <c r="F36" i="8"/>
  <c r="G35" i="8"/>
  <c r="F35" i="8"/>
  <c r="G34" i="8"/>
  <c r="F34" i="8"/>
  <c r="G33" i="8"/>
  <c r="F33" i="8"/>
  <c r="G32" i="8"/>
  <c r="F32" i="8"/>
  <c r="G31" i="8"/>
  <c r="F31" i="8"/>
  <c r="G29" i="8"/>
  <c r="F29" i="8"/>
  <c r="G28" i="8"/>
  <c r="F28" i="8"/>
  <c r="G27" i="8"/>
  <c r="F27" i="8"/>
  <c r="G26" i="8"/>
  <c r="F26" i="8"/>
  <c r="G25" i="8"/>
  <c r="F25" i="8"/>
  <c r="G24" i="8"/>
  <c r="F24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2" i="8"/>
  <c r="F12" i="8"/>
  <c r="G11" i="8"/>
  <c r="F11" i="8"/>
  <c r="G10" i="8"/>
  <c r="F10" i="8"/>
  <c r="G9" i="8"/>
  <c r="F9" i="8"/>
  <c r="G8" i="8"/>
  <c r="F8" i="8"/>
  <c r="G7" i="8"/>
  <c r="F7" i="8"/>
  <c r="C6" i="11" l="1"/>
  <c r="D6" i="11"/>
  <c r="E6" i="11"/>
  <c r="B6" i="11"/>
  <c r="C7" i="11"/>
  <c r="D7" i="11"/>
  <c r="E7" i="11"/>
  <c r="B7" i="11"/>
  <c r="D67" i="3" l="1"/>
  <c r="E67" i="3"/>
  <c r="F67" i="3"/>
  <c r="C67" i="3"/>
  <c r="H94" i="3" l="1"/>
  <c r="G94" i="3"/>
  <c r="H93" i="3"/>
  <c r="G93" i="3"/>
  <c r="C92" i="3"/>
  <c r="D92" i="3"/>
  <c r="E92" i="3"/>
  <c r="F92" i="3"/>
  <c r="G92" i="3" s="1"/>
  <c r="H92" i="3" l="1"/>
  <c r="C134" i="3" l="1"/>
  <c r="D134" i="3"/>
  <c r="E134" i="3"/>
  <c r="C132" i="3"/>
  <c r="D132" i="3"/>
  <c r="E132" i="3"/>
  <c r="C129" i="3"/>
  <c r="D129" i="3"/>
  <c r="E129" i="3"/>
  <c r="C127" i="3"/>
  <c r="D127" i="3"/>
  <c r="E127" i="3"/>
  <c r="C120" i="3"/>
  <c r="D120" i="3"/>
  <c r="E120" i="3"/>
  <c r="C118" i="3"/>
  <c r="D118" i="3"/>
  <c r="E118" i="3"/>
  <c r="C115" i="3"/>
  <c r="C114" i="3" s="1"/>
  <c r="D115" i="3"/>
  <c r="D114" i="3" s="1"/>
  <c r="E115" i="3"/>
  <c r="E114" i="3" s="1"/>
  <c r="C104" i="3"/>
  <c r="C103" i="3" s="1"/>
  <c r="D104" i="3"/>
  <c r="D103" i="3" s="1"/>
  <c r="E104" i="3"/>
  <c r="E103" i="3" s="1"/>
  <c r="C95" i="3"/>
  <c r="D95" i="3"/>
  <c r="E95" i="3"/>
  <c r="C90" i="3"/>
  <c r="D90" i="3"/>
  <c r="E90" i="3"/>
  <c r="C80" i="3"/>
  <c r="D80" i="3"/>
  <c r="E80" i="3"/>
  <c r="C73" i="3"/>
  <c r="D73" i="3"/>
  <c r="E73" i="3"/>
  <c r="C68" i="3"/>
  <c r="D68" i="3"/>
  <c r="E68" i="3"/>
  <c r="C64" i="3"/>
  <c r="D64" i="3"/>
  <c r="E64" i="3"/>
  <c r="C62" i="3"/>
  <c r="D62" i="3"/>
  <c r="E62" i="3"/>
  <c r="C58" i="3"/>
  <c r="D58" i="3"/>
  <c r="E58" i="3"/>
  <c r="C50" i="3"/>
  <c r="C49" i="3" s="1"/>
  <c r="C48" i="3" s="1"/>
  <c r="D50" i="3"/>
  <c r="D49" i="3" s="1"/>
  <c r="D48" i="3" s="1"/>
  <c r="E50" i="3"/>
  <c r="E49" i="3" s="1"/>
  <c r="C46" i="3"/>
  <c r="C45" i="3" s="1"/>
  <c r="D46" i="3"/>
  <c r="D45" i="3" s="1"/>
  <c r="E46" i="3"/>
  <c r="E45" i="3" s="1"/>
  <c r="C43" i="3"/>
  <c r="D43" i="3"/>
  <c r="E43" i="3"/>
  <c r="C40" i="3"/>
  <c r="D40" i="3"/>
  <c r="E40" i="3"/>
  <c r="C37" i="3"/>
  <c r="D37" i="3"/>
  <c r="E37" i="3"/>
  <c r="C34" i="3"/>
  <c r="D34" i="3"/>
  <c r="E34" i="3"/>
  <c r="C31" i="3"/>
  <c r="C30" i="3" s="1"/>
  <c r="D31" i="3"/>
  <c r="D30" i="3" s="1"/>
  <c r="E31" i="3"/>
  <c r="E30" i="3" s="1"/>
  <c r="C28" i="3"/>
  <c r="D28" i="3"/>
  <c r="E28" i="3"/>
  <c r="C24" i="3"/>
  <c r="D24" i="3"/>
  <c r="E24" i="3"/>
  <c r="C21" i="3"/>
  <c r="D21" i="3"/>
  <c r="E21" i="3"/>
  <c r="C18" i="3"/>
  <c r="D18" i="3"/>
  <c r="E18" i="3"/>
  <c r="C16" i="3"/>
  <c r="D16" i="3"/>
  <c r="E16" i="3"/>
  <c r="C14" i="3"/>
  <c r="D14" i="3"/>
  <c r="E14" i="3"/>
  <c r="C12" i="3"/>
  <c r="D12" i="3"/>
  <c r="E12" i="3"/>
  <c r="C57" i="3" l="1"/>
  <c r="C39" i="3"/>
  <c r="D131" i="3"/>
  <c r="C131" i="3"/>
  <c r="E57" i="3"/>
  <c r="D39" i="3"/>
  <c r="E33" i="3"/>
  <c r="E48" i="3"/>
  <c r="E39" i="3"/>
  <c r="E23" i="3"/>
  <c r="D57" i="3"/>
  <c r="C23" i="3"/>
  <c r="E117" i="3"/>
  <c r="E131" i="3"/>
  <c r="D23" i="3"/>
  <c r="C33" i="3"/>
  <c r="D117" i="3"/>
  <c r="C117" i="3"/>
  <c r="D33" i="3"/>
  <c r="E113" i="3" l="1"/>
  <c r="D113" i="3"/>
  <c r="C113" i="3"/>
  <c r="C56" i="3"/>
  <c r="C55" i="3" l="1"/>
  <c r="C11" i="3" l="1"/>
  <c r="D11" i="3"/>
  <c r="C10" i="3" l="1"/>
  <c r="C9" i="3" s="1"/>
  <c r="F58" i="3"/>
  <c r="F62" i="3"/>
  <c r="F64" i="3"/>
  <c r="F68" i="3"/>
  <c r="F73" i="3"/>
  <c r="F80" i="3"/>
  <c r="F90" i="3"/>
  <c r="F95" i="3"/>
  <c r="D6" i="8"/>
  <c r="F57" i="3" l="1"/>
  <c r="H9" i="10"/>
  <c r="G9" i="10"/>
  <c r="H8" i="10"/>
  <c r="G8" i="10"/>
  <c r="G15" i="1"/>
  <c r="G14" i="1"/>
  <c r="G12" i="1"/>
  <c r="G11" i="1"/>
  <c r="F15" i="1"/>
  <c r="F14" i="1"/>
  <c r="F12" i="1"/>
  <c r="F11" i="1"/>
  <c r="G22" i="1" l="1"/>
  <c r="G21" i="1"/>
  <c r="F22" i="1"/>
  <c r="F21" i="1"/>
  <c r="H135" i="3"/>
  <c r="G135" i="3"/>
  <c r="H133" i="3"/>
  <c r="G133" i="3"/>
  <c r="H130" i="3"/>
  <c r="G130" i="3"/>
  <c r="H128" i="3"/>
  <c r="G128" i="3"/>
  <c r="H126" i="3"/>
  <c r="G126" i="3"/>
  <c r="H125" i="3"/>
  <c r="G125" i="3"/>
  <c r="H124" i="3"/>
  <c r="G124" i="3"/>
  <c r="H123" i="3"/>
  <c r="G123" i="3"/>
  <c r="H122" i="3"/>
  <c r="G122" i="3"/>
  <c r="H121" i="3"/>
  <c r="G121" i="3"/>
  <c r="H119" i="3"/>
  <c r="G119" i="3"/>
  <c r="H116" i="3"/>
  <c r="G116" i="3"/>
  <c r="H112" i="3"/>
  <c r="G112" i="3"/>
  <c r="H110" i="3"/>
  <c r="G110" i="3"/>
  <c r="H107" i="3"/>
  <c r="G107" i="3"/>
  <c r="H106" i="3"/>
  <c r="G106" i="3"/>
  <c r="H105" i="3"/>
  <c r="G105" i="3"/>
  <c r="H102" i="3"/>
  <c r="G102" i="3"/>
  <c r="H101" i="3"/>
  <c r="G101" i="3"/>
  <c r="H100" i="3"/>
  <c r="G100" i="3"/>
  <c r="H99" i="3"/>
  <c r="G99" i="3"/>
  <c r="H98" i="3"/>
  <c r="G98" i="3"/>
  <c r="H97" i="3"/>
  <c r="G97" i="3"/>
  <c r="H96" i="3"/>
  <c r="G96" i="3"/>
  <c r="H91" i="3"/>
  <c r="G91" i="3"/>
  <c r="H89" i="3"/>
  <c r="G89" i="3"/>
  <c r="H88" i="3"/>
  <c r="G88" i="3"/>
  <c r="H87" i="3"/>
  <c r="G87" i="3"/>
  <c r="H86" i="3"/>
  <c r="G86" i="3"/>
  <c r="H85" i="3"/>
  <c r="G85" i="3"/>
  <c r="H84" i="3"/>
  <c r="G84" i="3"/>
  <c r="H83" i="3"/>
  <c r="G83" i="3"/>
  <c r="H82" i="3"/>
  <c r="G82" i="3"/>
  <c r="H81" i="3"/>
  <c r="G81" i="3"/>
  <c r="H79" i="3"/>
  <c r="G79" i="3"/>
  <c r="H78" i="3"/>
  <c r="G78" i="3"/>
  <c r="H77" i="3"/>
  <c r="G77" i="3"/>
  <c r="H76" i="3"/>
  <c r="G76" i="3"/>
  <c r="H75" i="3"/>
  <c r="G75" i="3"/>
  <c r="H74" i="3"/>
  <c r="G74" i="3"/>
  <c r="H72" i="3"/>
  <c r="G72" i="3"/>
  <c r="H71" i="3"/>
  <c r="G71" i="3"/>
  <c r="H70" i="3"/>
  <c r="G70" i="3"/>
  <c r="H69" i="3"/>
  <c r="G69" i="3"/>
  <c r="H66" i="3"/>
  <c r="G66" i="3"/>
  <c r="H65" i="3"/>
  <c r="G65" i="3"/>
  <c r="H63" i="3"/>
  <c r="G63" i="3"/>
  <c r="H61" i="3"/>
  <c r="G61" i="3"/>
  <c r="H60" i="3"/>
  <c r="G60" i="3"/>
  <c r="H59" i="3"/>
  <c r="G59" i="3"/>
  <c r="F134" i="3"/>
  <c r="F132" i="3"/>
  <c r="F129" i="3"/>
  <c r="F127" i="3"/>
  <c r="F120" i="3"/>
  <c r="F118" i="3"/>
  <c r="F115" i="3"/>
  <c r="D111" i="3"/>
  <c r="E111" i="3"/>
  <c r="F111" i="3"/>
  <c r="D109" i="3"/>
  <c r="E109" i="3"/>
  <c r="F109" i="3"/>
  <c r="F104" i="3"/>
  <c r="H95" i="3"/>
  <c r="H80" i="3"/>
  <c r="H73" i="3"/>
  <c r="H68" i="3"/>
  <c r="H62" i="3"/>
  <c r="H51" i="3"/>
  <c r="G51" i="3"/>
  <c r="H47" i="3"/>
  <c r="G47" i="3"/>
  <c r="H44" i="3"/>
  <c r="G44" i="3"/>
  <c r="H42" i="3"/>
  <c r="G42" i="3"/>
  <c r="H41" i="3"/>
  <c r="G41" i="3"/>
  <c r="H38" i="3"/>
  <c r="G38" i="3"/>
  <c r="H36" i="3"/>
  <c r="G36" i="3"/>
  <c r="H35" i="3"/>
  <c r="G35" i="3"/>
  <c r="H32" i="3"/>
  <c r="G32" i="3"/>
  <c r="H29" i="3"/>
  <c r="G29" i="3"/>
  <c r="H27" i="3"/>
  <c r="G27" i="3"/>
  <c r="H26" i="3"/>
  <c r="G26" i="3"/>
  <c r="H25" i="3"/>
  <c r="G25" i="3"/>
  <c r="H22" i="3"/>
  <c r="G22" i="3"/>
  <c r="H20" i="3"/>
  <c r="G20" i="3"/>
  <c r="H19" i="3"/>
  <c r="G19" i="3"/>
  <c r="H17" i="3"/>
  <c r="G17" i="3"/>
  <c r="H15" i="3"/>
  <c r="G15" i="3"/>
  <c r="H13" i="3"/>
  <c r="G13" i="3"/>
  <c r="F12" i="3"/>
  <c r="F14" i="3"/>
  <c r="F16" i="3"/>
  <c r="F18" i="3"/>
  <c r="F21" i="3"/>
  <c r="F24" i="3"/>
  <c r="F28" i="3"/>
  <c r="F31" i="3"/>
  <c r="F34" i="3"/>
  <c r="D10" i="3"/>
  <c r="D9" i="3" s="1"/>
  <c r="F37" i="3"/>
  <c r="F40" i="3"/>
  <c r="F43" i="3"/>
  <c r="F46" i="3"/>
  <c r="E108" i="3" l="1"/>
  <c r="G40" i="3"/>
  <c r="F45" i="3"/>
  <c r="G45" i="3" s="1"/>
  <c r="F33" i="3"/>
  <c r="F103" i="3"/>
  <c r="H103" i="3" s="1"/>
  <c r="F114" i="3"/>
  <c r="F30" i="3"/>
  <c r="H30" i="3" s="1"/>
  <c r="H18" i="3"/>
  <c r="F108" i="3"/>
  <c r="G108" i="3" s="1"/>
  <c r="G111" i="3"/>
  <c r="F131" i="3"/>
  <c r="H131" i="3" s="1"/>
  <c r="G18" i="3"/>
  <c r="G16" i="3"/>
  <c r="F23" i="3"/>
  <c r="H134" i="3"/>
  <c r="H37" i="3"/>
  <c r="H28" i="3"/>
  <c r="E11" i="3"/>
  <c r="H16" i="3"/>
  <c r="G43" i="3"/>
  <c r="H90" i="3"/>
  <c r="F117" i="3"/>
  <c r="H120" i="3"/>
  <c r="H31" i="3"/>
  <c r="H111" i="3"/>
  <c r="G109" i="3"/>
  <c r="G14" i="3"/>
  <c r="G21" i="3"/>
  <c r="H127" i="3"/>
  <c r="F11" i="3"/>
  <c r="H43" i="3"/>
  <c r="G12" i="3"/>
  <c r="G34" i="3"/>
  <c r="G46" i="3"/>
  <c r="H58" i="3"/>
  <c r="H109" i="3"/>
  <c r="F39" i="3"/>
  <c r="H12" i="3"/>
  <c r="H14" i="3"/>
  <c r="H24" i="3"/>
  <c r="H34" i="3"/>
  <c r="H40" i="3"/>
  <c r="H46" i="3"/>
  <c r="H115" i="3"/>
  <c r="H118" i="3"/>
  <c r="H129" i="3"/>
  <c r="H132" i="3"/>
  <c r="H21" i="3"/>
  <c r="H64" i="3"/>
  <c r="H104" i="3"/>
  <c r="D108" i="3"/>
  <c r="D56" i="3" s="1"/>
  <c r="D55" i="3" s="1"/>
  <c r="E56" i="3" l="1"/>
  <c r="E55" i="3" s="1"/>
  <c r="H45" i="3"/>
  <c r="H33" i="3"/>
  <c r="H114" i="3"/>
  <c r="H23" i="3"/>
  <c r="F113" i="3"/>
  <c r="H108" i="3"/>
  <c r="F56" i="3"/>
  <c r="H117" i="3"/>
  <c r="E10" i="3"/>
  <c r="H67" i="3"/>
  <c r="H57" i="3"/>
  <c r="F10" i="3"/>
  <c r="G11" i="3"/>
  <c r="H11" i="3"/>
  <c r="G39" i="3"/>
  <c r="H39" i="3"/>
  <c r="F55" i="3" l="1"/>
  <c r="H113" i="3"/>
  <c r="H56" i="3"/>
  <c r="H10" i="3"/>
  <c r="E9" i="3"/>
  <c r="F50" i="3"/>
  <c r="G9" i="9"/>
  <c r="H9" i="9"/>
  <c r="H8" i="9"/>
  <c r="G8" i="9"/>
  <c r="G134" i="3"/>
  <c r="G132" i="3"/>
  <c r="G129" i="3"/>
  <c r="G127" i="3"/>
  <c r="G120" i="3"/>
  <c r="G118" i="3"/>
  <c r="G115" i="3"/>
  <c r="H55" i="3" l="1"/>
  <c r="F49" i="3"/>
  <c r="G50" i="3"/>
  <c r="H50" i="3"/>
  <c r="G131" i="3"/>
  <c r="G117" i="3"/>
  <c r="F48" i="3" l="1"/>
  <c r="G49" i="3"/>
  <c r="H49" i="3"/>
  <c r="G113" i="3"/>
  <c r="G114" i="3"/>
  <c r="G8" i="11"/>
  <c r="F8" i="11"/>
  <c r="E23" i="8"/>
  <c r="D23" i="8"/>
  <c r="C23" i="8"/>
  <c r="B23" i="8"/>
  <c r="E6" i="8"/>
  <c r="C6" i="8"/>
  <c r="B6" i="8"/>
  <c r="F23" i="8" l="1"/>
  <c r="F6" i="8"/>
  <c r="G6" i="8"/>
  <c r="G23" i="8"/>
  <c r="G48" i="3"/>
  <c r="H48" i="3"/>
  <c r="F9" i="3"/>
  <c r="G7" i="11"/>
  <c r="F7" i="11"/>
  <c r="H9" i="3" l="1"/>
  <c r="G9" i="3"/>
  <c r="G6" i="11"/>
  <c r="F6" i="11"/>
  <c r="G95" i="3" l="1"/>
  <c r="G90" i="3"/>
  <c r="G80" i="3"/>
  <c r="G73" i="3"/>
  <c r="G68" i="3"/>
  <c r="G64" i="3"/>
  <c r="G62" i="3"/>
  <c r="G58" i="3"/>
  <c r="G28" i="3"/>
  <c r="G30" i="3" l="1"/>
  <c r="G31" i="3"/>
  <c r="G33" i="3"/>
  <c r="G37" i="3"/>
  <c r="G23" i="3"/>
  <c r="G24" i="3"/>
  <c r="G103" i="3"/>
  <c r="G104" i="3"/>
  <c r="G57" i="3"/>
  <c r="G67" i="3"/>
  <c r="G55" i="3" l="1"/>
  <c r="G56" i="3"/>
  <c r="G10" i="3"/>
  <c r="G24" i="1"/>
  <c r="F24" i="1"/>
  <c r="C23" i="1"/>
  <c r="D23" i="1"/>
  <c r="E23" i="1"/>
  <c r="B23" i="1"/>
  <c r="C13" i="1"/>
  <c r="D13" i="1"/>
  <c r="E13" i="1"/>
  <c r="B13" i="1"/>
  <c r="C10" i="1"/>
  <c r="D10" i="1"/>
  <c r="E10" i="1"/>
  <c r="B10" i="1"/>
  <c r="G13" i="1" l="1"/>
  <c r="F13" i="1"/>
  <c r="F10" i="1"/>
  <c r="C16" i="1"/>
  <c r="G10" i="1"/>
  <c r="D16" i="1"/>
  <c r="B16" i="1"/>
  <c r="E16" i="1"/>
  <c r="F23" i="1"/>
  <c r="G23" i="1"/>
  <c r="F16" i="1" l="1"/>
  <c r="G16" i="1"/>
  <c r="E25" i="1"/>
  <c r="G25" i="1" s="1"/>
  <c r="F25" i="1" l="1"/>
</calcChain>
</file>

<file path=xl/sharedStrings.xml><?xml version="1.0" encoding="utf-8"?>
<sst xmlns="http://schemas.openxmlformats.org/spreadsheetml/2006/main" count="262" uniqueCount="191">
  <si>
    <t>I. OPĆI DIO</t>
  </si>
  <si>
    <t>SAŽETAK RAČUNA PRIHODA I RASHODA I RAČUNA FINANCIRANJA NASTAVNOG ZAVODA ZA JAVNO ZDRAVSTVO DR. ANDRIJA ŠTAMPAR</t>
  </si>
  <si>
    <t>SAŽETAK  RAČUNA PRIHODA I RASHODA</t>
  </si>
  <si>
    <t>BROJČANA OZNAKA I NAZIV</t>
  </si>
  <si>
    <t>OSTVARENJE / IZVRŠENJE 
01-12-2024</t>
  </si>
  <si>
    <t>INDEKS</t>
  </si>
  <si>
    <t>INDEKS**</t>
  </si>
  <si>
    <t>6=5/2*100</t>
  </si>
  <si>
    <t>7=5/4*100</t>
  </si>
  <si>
    <t>PRIHODI UKUPNO</t>
  </si>
  <si>
    <t>6 PRIHODI POSLOVANJA</t>
  </si>
  <si>
    <t>7 PRIHODI OD PRODAJE NEFINANCIJSKE IMOVINE</t>
  </si>
  <si>
    <t>RASHODI UKUPNO</t>
  </si>
  <si>
    <t>3 RASHODI  POSLOVANJA</t>
  </si>
  <si>
    <t>4 RASHODI ZA NABAVU NEFINANCIJSKE IMOVINE</t>
  </si>
  <si>
    <t>RAZLIKA - VIŠAK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</si>
  <si>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</si>
  <si>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</si>
  <si>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</si>
  <si>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</si>
  <si>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PRENESENI VIŠAK/MANJAK IZ PRETHODNE GODINE</t>
  </si>
  <si>
    <t>PRIJENOS  VIŠKA/MANJKA U SLJEDEĆE RAZDOBLJE</t>
  </si>
  <si>
    <t xml:space="preserve"> RAČUN PRIHODA I RASHODA NASTAVNOG ZAVODA ZA JAVNO ZDRAVSTVO DR. ANDRIJA ŠTAMPAR</t>
  </si>
  <si>
    <t xml:space="preserve">IZVJEŠTAJ O PRIHODIMA I RASHODIMA PREMA EKONOMSKOJ KLASIFIKACIJI </t>
  </si>
  <si>
    <t>Konto</t>
  </si>
  <si>
    <t>Naziv konta</t>
  </si>
  <si>
    <t>Ostvarenje / Izvršenje
01-12-2023</t>
  </si>
  <si>
    <t>Izvorni plan 
2024</t>
  </si>
  <si>
    <t>Tekući Plan 
2024</t>
  </si>
  <si>
    <t>Ostvarenje / Izvršenje
01-12-2024</t>
  </si>
  <si>
    <t>INDEKS
6=5/2*100</t>
  </si>
  <si>
    <t>INDEKS
7=5/4*100</t>
  </si>
  <si>
    <t>UKUPNI PRIHODI</t>
  </si>
  <si>
    <t>PRIHODI POSLOVANJA</t>
  </si>
  <si>
    <t>63</t>
  </si>
  <si>
    <t>Pomoći iz inozemstva i od subjekata unutar općeg proračuna</t>
  </si>
  <si>
    <t>Pomoći od međunarodnih organizacija</t>
  </si>
  <si>
    <t>Tekuće pomoći od međunarodnih organizacija</t>
  </si>
  <si>
    <t>634</t>
  </si>
  <si>
    <t>Pomoći od izvanproračunskih korisnika</t>
  </si>
  <si>
    <t>6341</t>
  </si>
  <si>
    <t>Tekuće pomoći od izvanproračunskih korisnika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</si>
  <si>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</si>
  <si>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</si>
  <si>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</si>
  <si>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</si>
  <si>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</si>
  <si>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</si>
  <si>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</si>
  <si>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</si>
  <si>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</si>
  <si>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</si>
  <si>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</si>
  <si>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Prijenosi između proračunskih korisnika istog proračuna</t>
  </si>
  <si>
    <t>Tekući prijenosi između proračunskih korisnika istog proračuna</t>
  </si>
  <si>
    <t>Prihodi od imovine</t>
  </si>
  <si>
    <t>Prihodi od financijske imovine</t>
  </si>
  <si>
    <t>Kamate na oročena sredstva i depozite po viđenju</t>
  </si>
  <si>
    <t>Prihodi od zateznih kamata</t>
  </si>
  <si>
    <t xml:space="preserve">Prihodi od pozitivnih tečajnih razlika </t>
  </si>
  <si>
    <t>Prihodi od nefinancijske imovine</t>
  </si>
  <si>
    <t>Ostali prihodi od nefinancijske imovine</t>
  </si>
  <si>
    <t>Prihodi po posebnim propisima i naknada</t>
  </si>
  <si>
    <t>Prihodi po posebnim propisima</t>
  </si>
  <si>
    <t xml:space="preserve">Ostali nespomenuti prihodi </t>
  </si>
  <si>
    <t>Prihodi od  pruženih usluga i prihodi od donacija</t>
  </si>
  <si>
    <t xml:space="preserve">Prihodi od pruženih usluga </t>
  </si>
  <si>
    <t>Prihodi od prodaje proizvoda</t>
  </si>
  <si>
    <t>Tekuće i kapitalne donacije</t>
  </si>
  <si>
    <t>Tekuće donacije</t>
  </si>
  <si>
    <t>Prihodi iz proračuna</t>
  </si>
  <si>
    <t>Prihodi iz nadležnog proračuna za financiranje redovite djelatnosti proračunskih korisnika</t>
  </si>
  <si>
    <t>Prihodi za financiranje rashoda poslovanja</t>
  </si>
  <si>
    <t>Prihodi za financiranje rashoda za nabavu nefinancijske im.</t>
  </si>
  <si>
    <t>Prihodi od HZZO-a na temelju ugovornih obveza</t>
  </si>
  <si>
    <t>Prihodi na temelju ugovornih obveza</t>
  </si>
  <si>
    <t>Ostali prihodi</t>
  </si>
  <si>
    <t>PRIHODI OD PRODAJE NEFINANCIJSKE IMOVINE</t>
  </si>
  <si>
    <t>Prihodi od prodaje proizvedene dugotrajne imovine</t>
  </si>
  <si>
    <t>Prihodi od prodaje prijevoznih sredstava</t>
  </si>
  <si>
    <t>Prijevozna sredstva u cestovnom prometu</t>
  </si>
  <si>
    <t>UKUPNI RASHODI</t>
  </si>
  <si>
    <t xml:space="preserve">RASHODI POSLOVANJA </t>
  </si>
  <si>
    <t>Rashodi za zaposlene</t>
  </si>
  <si>
    <t>Plaće (bruto)</t>
  </si>
  <si>
    <t>Plaće za redovan rad</t>
  </si>
  <si>
    <t>Plaće u naravi</t>
  </si>
  <si>
    <t xml:space="preserve">Plaće za prekovremeni rad </t>
  </si>
  <si>
    <t>Ostali rashodi za zaposlene</t>
  </si>
  <si>
    <t>Doprinosi na plaće</t>
  </si>
  <si>
    <t>Doprinosi za zdravstveno osiguranje</t>
  </si>
  <si>
    <t>Doprinosi za obvezno osiguranje u slučaju nezaposlenosti</t>
  </si>
  <si>
    <t>Materijalni rashodi</t>
  </si>
  <si>
    <t>Naknade troškova zaposlenima</t>
  </si>
  <si>
    <t>Službena putovanja</t>
  </si>
  <si>
    <t>Naknade za prijevoz, rad na terenu i 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</si>
  <si>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</si>
  <si>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</si>
  <si>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</si>
  <si>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</si>
  <si>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</si>
  <si>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</si>
  <si>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 xml:space="preserve">Materijal i dijelovi za tekuće i investicijsko održavanje </t>
  </si>
  <si>
    <t>Sitni inventar i auto gume</t>
  </si>
  <si>
    <t>Službena, 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</si>
  <si>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</si>
  <si>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</si>
  <si>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</si>
  <si>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</si>
  <si>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</si>
  <si>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</si>
  <si>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</si>
  <si>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</si>
  <si>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</si>
  <si>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</si>
  <si>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Naknade troškova osobama izvan radnog odnosa</t>
  </si>
  <si>
    <t>Ostali nespomenuti rashodi poslovanja</t>
  </si>
  <si>
    <t>Naknade za rad predstvničkih i izvršnih tijela, povjeren. i sl.</t>
  </si>
  <si>
    <t>Premije osiguranja</t>
  </si>
  <si>
    <t>Reprezentacija</t>
  </si>
  <si>
    <t>Članarine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</si>
  <si>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</si>
  <si>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</si>
  <si>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</si>
  <si>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</si>
  <si>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</si>
  <si>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Negativne tečajne razlike</t>
  </si>
  <si>
    <t>Zatezne kamate</t>
  </si>
  <si>
    <t>Pomoći dane u inozemstvo i unutar općeg proračuna</t>
  </si>
  <si>
    <t>Pomoći proračunskim korisnicima drugih proračuna</t>
  </si>
  <si>
    <t>Tekuće pomoći proračunskim korisnicima drugih proračuna</t>
  </si>
  <si>
    <t>RASHODI ZA NABAVU NEFINANCIJSKE IMOVINE</t>
  </si>
  <si>
    <t>Rashodi za nabavu neproizvedene dugotrajne imovine</t>
  </si>
  <si>
    <t>Nematerijalna imovina</t>
  </si>
  <si>
    <t>Licence</t>
  </si>
  <si>
    <t>Rashodi za nabavu proizvedene dugotrajne imovine</t>
  </si>
  <si>
    <t>Građevinski objekti</t>
  </si>
  <si>
    <t>Poslovni objekti</t>
  </si>
  <si>
    <t>Postrojenja i oprema</t>
  </si>
  <si>
    <t>Uredska oprema i namještaj</t>
  </si>
  <si>
    <t>Komunikacijska oprema</t>
  </si>
  <si>
    <t>Oprema za održavanje i zaštitu</t>
  </si>
  <si>
    <t>Medicinska i laboratorijska oprema</t>
  </si>
  <si>
    <t>Instrumenti, uređaji i strojevi</t>
  </si>
  <si>
    <t>Uređaji, strojevi i oprema za ostale namjene</t>
  </si>
  <si>
    <t>Prijevozna sredstva</t>
  </si>
  <si>
    <t>Nematerijalna proizvedena imovina</t>
  </si>
  <si>
    <t>Ulaganja u računalne programe</t>
  </si>
  <si>
    <t>Rashodi za dodatna ulaganja na nefinancijskoj imovini</t>
  </si>
  <si>
    <t>Dodatna ulaganja na građevinskim objektima</t>
  </si>
  <si>
    <t>Dodatna ulaganja u ostalu nefinancijsku imovinu</t>
  </si>
  <si>
    <t>IZVJEŠTAJ O PRIHODIMA I RASHODIMA PREMA IZVORIMA FINANCIRANJA</t>
  </si>
  <si>
    <t>UKUPNO PRIHODI</t>
  </si>
  <si>
    <t>Izvor 1.1.1. A211106 - Opći prihodi i primici - Programi promicanja zdravlja, prevencije i rano otkrivanje bolest</t>
  </si>
  <si>
    <t xml:space="preserve">Izvor 1.1.1. A211107 - Opći prihodi i primici - Služba za mentalno zdravlje i prevenciju ovisnosti </t>
  </si>
  <si>
    <t xml:space="preserve">Izvor 1.1.1. - Opći prihodi i primici - MZPO - Mobilni timovi - Služba za mentalno zdravlje i prevenciju ovisnosti </t>
  </si>
  <si>
    <t>Izvor 3.1.1 - Vlastiti prihodi</t>
  </si>
  <si>
    <t>Izvor 3.1.1. A211118 - Vlastiti prihodi - Provođenje mjera zdravstvene ekologije</t>
  </si>
  <si>
    <t>Izvor 4.3.1. - Prihodi za posebne namjene</t>
  </si>
  <si>
    <t>Izvor 5.2.1. - Pomoći iz drugih proračuna</t>
  </si>
  <si>
    <t>Izvor 5.4.1. - Pomoći od međunarodnih organizacija</t>
  </si>
  <si>
    <t>Izvor 5.5.1. - Pomoći od izvanproračunskih korisnika</t>
  </si>
  <si>
    <t>Izvor 5.6.1. - Pomoći temeljem prijenosa EU sredstava</t>
  </si>
  <si>
    <t>Izvor 6.1.1. - Donacije</t>
  </si>
  <si>
    <t>Izvor 7.1.1. - Prihodi od prodaje nefinancijske imovine</t>
  </si>
  <si>
    <t>UKUPNO RASHODI</t>
  </si>
  <si>
    <t>IZVJEŠTAJ O RASHODIMA PREMA FUNKCIJSKOJ KLASIFIKACIJI</t>
  </si>
  <si>
    <t>07 Zdravstvo</t>
  </si>
  <si>
    <t>074 Službe javnog zdravstva</t>
  </si>
  <si>
    <t xml:space="preserve"> RAČUN FINANCIRANJA</t>
  </si>
  <si>
    <t xml:space="preserve">IZVJEŠTAJ RAČUNA FINANCIRANJA PREMA EKONOMSKOJ KLASIFIKACIJI </t>
  </si>
  <si>
    <t>Ostvarenje / Izvršenje
01-12/2024</t>
  </si>
  <si>
    <t>Primici od financijske imovine i zaduživanja</t>
  </si>
  <si>
    <t>Izdaci za financijsku imovinu i otplate zajmova</t>
  </si>
  <si>
    <t>IZVJEŠTAJ RAČUNA FINANCIRANJA PREMA IZVORIMA FINANCIRANJA</t>
  </si>
  <si>
    <t>IZVJEŠTAJ O IZVRŠENJU FINANCIJSKOG PLANA PRORAČUNSKOG KORISNIKA JEDINICE LOKALNE I PODRUČNE (REGIONALNE) SAMOUPRAVE ZA RAZDOBLJE 01.01.-31.12.2025.</t>
  </si>
  <si>
    <t>IZVORNI PLAN ILI REBALANS 2025.*</t>
  </si>
  <si>
    <t>TEKUĆI PLAN 2025.*</t>
  </si>
  <si>
    <t>OSTVARENJE / IZVRŠENJE 
01-12-2025</t>
  </si>
  <si>
    <t>Izvorni plan 
2025</t>
  </si>
  <si>
    <t>Tekući Plan 
2025</t>
  </si>
  <si>
    <t>Ostvarenje / Izvršenje
01-12-2025</t>
  </si>
  <si>
    <t>Rashodi lijekova i potrošnog medicinskog materijala kod zdravstvenih ustanova</t>
  </si>
  <si>
    <t>Rashodi po osnovi utroška lijekova i potrošnog medicinskog materijala</t>
  </si>
  <si>
    <t>Rashodi po osnovi otpisa lijekova i potrošnog medicinskog materijala</t>
  </si>
  <si>
    <t xml:space="preserve">Izvor 1.1.1. - T211114 Opći prihodi i primici - MZPO - Mobilni timovi - Služba za mentalno zdravlje i prevenciju ovisnosti </t>
  </si>
  <si>
    <t>Izvor 1.1.1. - Opći prihodi i primici - Eko karta T211115</t>
  </si>
  <si>
    <t>Izvor 1.2.3. - Decentralizirana sredstva - zdravstvo</t>
  </si>
  <si>
    <t>Izvor 7.1.1. - Prihodi od prodaje nefinancijske imovine / naknada s osnova osiguranja</t>
  </si>
  <si>
    <t>Izvor 1.1.1. - Opći prihodi i primici - Redovna djelatnost</t>
  </si>
  <si>
    <t>Izvor 1.1.1. - Kapitalna ulaganja u zdravstvene ustanove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</si>
</sst>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3" tint="-0.499984740745262"/>
      <name val="Calibri"/>
      <family val="2"/>
      <charset val="238"/>
      <scheme val="minor"/>
    </font>
    <font>
      <sz val="11"/>
      <color theme="3" tint="-0.499984740745262"/>
      <name val="Calibri"/>
      <family val="2"/>
      <charset val="238"/>
      <scheme val="minor"/>
    </font>
    <font>
      <b/>
      <sz val="12"/>
      <color theme="3" tint="-0.499984740745262"/>
      <name val="Calibri"/>
      <family val="2"/>
      <charset val="238"/>
      <scheme val="minor"/>
    </font>
    <font>
      <sz val="12"/>
      <color theme="3" tint="-0.499984740745262"/>
      <name val="Calibri"/>
      <family val="2"/>
      <charset val="238"/>
      <scheme val="minor"/>
    </font>
    <font>
      <b/>
      <sz val="8"/>
      <color theme="3" tint="-0.499984740745262"/>
      <name val="Calibri"/>
      <family val="2"/>
      <charset val="238"/>
      <scheme val="minor"/>
    </font>
    <font>
      <sz val="8"/>
      <color theme="3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indexed="8"/>
      <name val="MS Sans Serif"/>
      <family val="2"/>
    </font>
    <font>
      <b/>
      <sz val="12"/>
      <name val="Calibri"/>
      <family val="2"/>
      <charset val="238"/>
      <scheme val="minor"/>
    </font>
    <font>
      <b/>
      <sz val="10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CF0F8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theme="9" tint="-0.2499465926084170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double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double">
        <color auto="1"/>
      </right>
      <top style="hair">
        <color auto="1"/>
      </top>
      <bottom/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theme="9" tint="-0.24994659260841701"/>
      </right>
      <top style="hair">
        <color theme="9" tint="-0.24994659260841701"/>
      </top>
      <bottom style="hair">
        <color theme="9" tint="-0.24994659260841701"/>
      </bottom>
      <diagonal/>
    </border>
    <border>
      <left style="hair">
        <color theme="9" tint="-0.24994659260841701"/>
      </left>
      <right style="double">
        <color auto="1"/>
      </right>
      <top style="hair">
        <color theme="9" tint="-0.24994659260841701"/>
      </top>
      <bottom style="hair">
        <color theme="9" tint="-0.2499465926084170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 style="hair">
        <color theme="9" tint="-0.24994659260841701"/>
      </right>
      <top style="hair">
        <color theme="9" tint="-0.2499465926084170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theme="9" tint="-0.24994659260841701"/>
      </left>
      <right style="hair">
        <color auto="1"/>
      </right>
      <top style="hair">
        <color theme="9" tint="-0.2499465926084170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theme="9" tint="-0.2499465926084170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theme="9" tint="-0.24994659260841701"/>
      </top>
      <bottom style="hair">
        <color auto="1"/>
      </bottom>
      <diagonal/>
    </border>
    <border>
      <left style="hair">
        <color theme="9" tint="-0.2499465926084170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theme="9" tint="-0.24994659260841701"/>
      </left>
      <right style="hair">
        <color auto="1"/>
      </right>
      <top style="hair">
        <color auto="1"/>
      </top>
      <bottom style="double">
        <color auto="1"/>
      </bottom>
      <diagonal/>
    </border>
  </borders>
  <cellStyleXfs count="3">
    <xf numFmtId="0" fontId="0" fillId="0" borderId="0"/>
    <xf numFmtId="0" fontId="1" fillId="4" borderId="0" applyNumberFormat="0" applyBorder="0" applyAlignment="0" applyProtection="0"/>
    <xf numFmtId="0" fontId="12" fillId="0" borderId="0"/>
  </cellStyleXfs>
  <cellXfs count="222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8" fillId="0" borderId="0" xfId="0" applyFont="1"/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/>
    </xf>
    <xf numFmtId="0" fontId="3" fillId="2" borderId="29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left" vertical="center" wrapText="1"/>
    </xf>
    <xf numFmtId="4" fontId="3" fillId="7" borderId="19" xfId="0" applyNumberFormat="1" applyFont="1" applyFill="1" applyBorder="1" applyAlignment="1">
      <alignment vertical="center"/>
    </xf>
    <xf numFmtId="4" fontId="3" fillId="7" borderId="20" xfId="0" applyNumberFormat="1" applyFont="1" applyFill="1" applyBorder="1" applyAlignment="1">
      <alignment vertical="center"/>
    </xf>
    <xf numFmtId="0" fontId="4" fillId="2" borderId="8" xfId="0" applyFont="1" applyFill="1" applyBorder="1" applyAlignment="1">
      <alignment horizontal="left" vertical="center" wrapText="1"/>
    </xf>
    <xf numFmtId="4" fontId="4" fillId="0" borderId="2" xfId="0" applyNumberFormat="1" applyFont="1" applyBorder="1" applyAlignment="1">
      <alignment vertical="center"/>
    </xf>
    <xf numFmtId="4" fontId="4" fillId="0" borderId="9" xfId="0" applyNumberFormat="1" applyFont="1" applyBorder="1" applyAlignment="1">
      <alignment vertical="center"/>
    </xf>
    <xf numFmtId="0" fontId="4" fillId="2" borderId="12" xfId="0" quotePrefix="1" applyFont="1" applyFill="1" applyBorder="1" applyAlignment="1">
      <alignment horizontal="left" vertical="center" wrapText="1"/>
    </xf>
    <xf numFmtId="4" fontId="4" fillId="0" borderId="13" xfId="0" applyNumberFormat="1" applyFont="1" applyBorder="1" applyAlignment="1">
      <alignment vertical="center"/>
    </xf>
    <xf numFmtId="4" fontId="4" fillId="0" borderId="14" xfId="0" applyNumberFormat="1" applyFont="1" applyBorder="1" applyAlignment="1">
      <alignment vertical="center"/>
    </xf>
    <xf numFmtId="0" fontId="9" fillId="6" borderId="19" xfId="0" applyFont="1" applyFill="1" applyBorder="1" applyAlignment="1">
      <alignment horizontal="center" vertical="center" wrapText="1"/>
    </xf>
    <xf numFmtId="3" fontId="9" fillId="6" borderId="19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3" fontId="9" fillId="7" borderId="19" xfId="0" applyNumberFormat="1" applyFont="1" applyFill="1" applyBorder="1" applyAlignment="1">
      <alignment vertical="center"/>
    </xf>
    <xf numFmtId="3" fontId="11" fillId="0" borderId="2" xfId="0" applyNumberFormat="1" applyFont="1" applyBorder="1" applyAlignment="1">
      <alignment vertical="center"/>
    </xf>
    <xf numFmtId="3" fontId="9" fillId="7" borderId="2" xfId="0" applyNumberFormat="1" applyFont="1" applyFill="1" applyBorder="1" applyAlignment="1">
      <alignment vertical="center"/>
    </xf>
    <xf numFmtId="3" fontId="11" fillId="0" borderId="13" xfId="0" applyNumberFormat="1" applyFont="1" applyBorder="1" applyAlignment="1">
      <alignment vertical="center"/>
    </xf>
    <xf numFmtId="0" fontId="9" fillId="6" borderId="6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9" fillId="7" borderId="19" xfId="0" applyNumberFormat="1" applyFont="1" applyFill="1" applyBorder="1" applyAlignment="1">
      <alignment horizontal="right" vertical="center"/>
    </xf>
    <xf numFmtId="3" fontId="11" fillId="2" borderId="2" xfId="0" applyNumberFormat="1" applyFont="1" applyFill="1" applyBorder="1" applyAlignment="1">
      <alignment horizontal="right" vertical="center"/>
    </xf>
    <xf numFmtId="3" fontId="11" fillId="2" borderId="13" xfId="0" applyNumberFormat="1" applyFont="1" applyFill="1" applyBorder="1" applyAlignment="1">
      <alignment horizontal="right" vertical="center"/>
    </xf>
    <xf numFmtId="0" fontId="9" fillId="3" borderId="33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4" fontId="11" fillId="2" borderId="26" xfId="0" applyNumberFormat="1" applyFont="1" applyFill="1" applyBorder="1" applyAlignment="1">
      <alignment horizontal="right" vertical="center"/>
    </xf>
    <xf numFmtId="4" fontId="11" fillId="0" borderId="26" xfId="0" applyNumberFormat="1" applyFont="1" applyBorder="1" applyAlignment="1">
      <alignment vertical="center"/>
    </xf>
    <xf numFmtId="0" fontId="11" fillId="0" borderId="26" xfId="0" applyFont="1" applyBorder="1" applyAlignment="1">
      <alignment horizontal="right" vertical="center"/>
    </xf>
    <xf numFmtId="0" fontId="11" fillId="0" borderId="27" xfId="0" applyFont="1" applyBorder="1" applyAlignment="1">
      <alignment horizontal="right" vertical="center"/>
    </xf>
    <xf numFmtId="4" fontId="11" fillId="2" borderId="29" xfId="0" applyNumberFormat="1" applyFont="1" applyFill="1" applyBorder="1" applyAlignment="1">
      <alignment horizontal="right" vertical="center"/>
    </xf>
    <xf numFmtId="4" fontId="11" fillId="0" borderId="29" xfId="0" applyNumberFormat="1" applyFont="1" applyBorder="1" applyAlignment="1">
      <alignment vertical="center"/>
    </xf>
    <xf numFmtId="0" fontId="11" fillId="0" borderId="29" xfId="0" applyFont="1" applyBorder="1" applyAlignment="1">
      <alignment horizontal="right" vertical="center"/>
    </xf>
    <xf numFmtId="0" fontId="11" fillId="0" borderId="30" xfId="0" applyFont="1" applyBorder="1" applyAlignment="1">
      <alignment horizontal="right" vertical="center"/>
    </xf>
    <xf numFmtId="0" fontId="11" fillId="0" borderId="0" xfId="0" applyFont="1"/>
    <xf numFmtId="3" fontId="11" fillId="0" borderId="13" xfId="0" applyNumberFormat="1" applyFont="1" applyBorder="1" applyAlignment="1">
      <alignment horizontal="right" vertical="center"/>
    </xf>
    <xf numFmtId="0" fontId="9" fillId="6" borderId="18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9" fillId="7" borderId="18" xfId="0" applyFont="1" applyFill="1" applyBorder="1" applyAlignment="1">
      <alignment vertical="center" wrapText="1"/>
    </xf>
    <xf numFmtId="0" fontId="9" fillId="7" borderId="8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3" fontId="11" fillId="0" borderId="2" xfId="0" applyNumberFormat="1" applyFont="1" applyFill="1" applyBorder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3" fontId="11" fillId="0" borderId="0" xfId="0" applyNumberFormat="1" applyFont="1"/>
    <xf numFmtId="0" fontId="9" fillId="6" borderId="20" xfId="0" applyFont="1" applyFill="1" applyBorder="1" applyAlignment="1">
      <alignment horizontal="center" vertical="center" wrapText="1"/>
    </xf>
    <xf numFmtId="0" fontId="9" fillId="0" borderId="0" xfId="0" applyFont="1"/>
    <xf numFmtId="0" fontId="2" fillId="0" borderId="11" xfId="0" applyFont="1" applyBorder="1" applyAlignment="1">
      <alignment horizontal="center" vertical="center" wrapText="1"/>
    </xf>
    <xf numFmtId="0" fontId="2" fillId="0" borderId="0" xfId="0" applyFont="1"/>
    <xf numFmtId="3" fontId="9" fillId="7" borderId="20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4" fontId="11" fillId="0" borderId="2" xfId="0" applyNumberFormat="1" applyFont="1" applyBorder="1" applyAlignment="1">
      <alignment vertical="center"/>
    </xf>
    <xf numFmtId="4" fontId="11" fillId="0" borderId="9" xfId="0" applyNumberFormat="1" applyFont="1" applyBorder="1" applyAlignment="1">
      <alignment vertical="center"/>
    </xf>
    <xf numFmtId="0" fontId="9" fillId="0" borderId="8" xfId="0" applyFont="1" applyFill="1" applyBorder="1" applyAlignment="1">
      <alignment vertical="center" wrapText="1"/>
    </xf>
    <xf numFmtId="4" fontId="11" fillId="0" borderId="2" xfId="0" applyNumberFormat="1" applyFont="1" applyFill="1" applyBorder="1" applyAlignment="1">
      <alignment vertical="center"/>
    </xf>
    <xf numFmtId="4" fontId="11" fillId="0" borderId="9" xfId="0" applyNumberFormat="1" applyFont="1" applyFill="1" applyBorder="1" applyAlignment="1">
      <alignment vertical="center"/>
    </xf>
    <xf numFmtId="4" fontId="9" fillId="7" borderId="2" xfId="0" applyNumberFormat="1" applyFont="1" applyFill="1" applyBorder="1" applyAlignment="1">
      <alignment vertical="center"/>
    </xf>
    <xf numFmtId="4" fontId="9" fillId="7" borderId="9" xfId="0" applyNumberFormat="1" applyFont="1" applyFill="1" applyBorder="1" applyAlignment="1">
      <alignment vertical="center"/>
    </xf>
    <xf numFmtId="4" fontId="11" fillId="0" borderId="13" xfId="0" applyNumberFormat="1" applyFont="1" applyBorder="1" applyAlignment="1">
      <alignment vertical="center"/>
    </xf>
    <xf numFmtId="4" fontId="11" fillId="0" borderId="14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9" fillId="8" borderId="37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8" borderId="38" xfId="0" quotePrefix="1" applyFont="1" applyFill="1" applyBorder="1" applyAlignment="1">
      <alignment horizontal="center" vertical="center" wrapText="1"/>
    </xf>
    <xf numFmtId="0" fontId="9" fillId="8" borderId="26" xfId="0" quotePrefix="1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0" fontId="9" fillId="8" borderId="27" xfId="0" applyFont="1" applyFill="1" applyBorder="1" applyAlignment="1">
      <alignment horizontal="center" vertical="center" wrapText="1"/>
    </xf>
    <xf numFmtId="0" fontId="10" fillId="0" borderId="39" xfId="0" quotePrefix="1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4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3" borderId="41" xfId="0" applyFont="1" applyFill="1" applyBorder="1" applyAlignment="1">
      <alignment horizontal="left" vertical="center" wrapText="1"/>
    </xf>
    <xf numFmtId="3" fontId="9" fillId="3" borderId="1" xfId="0" applyNumberFormat="1" applyFont="1" applyFill="1" applyBorder="1" applyAlignment="1">
      <alignment horizontal="right" vertical="center"/>
    </xf>
    <xf numFmtId="3" fontId="9" fillId="3" borderId="1" xfId="0" applyNumberFormat="1" applyFont="1" applyFill="1" applyBorder="1" applyAlignment="1">
      <alignment horizontal="center" vertical="center"/>
    </xf>
    <xf numFmtId="3" fontId="9" fillId="3" borderId="40" xfId="0" applyNumberFormat="1" applyFont="1" applyFill="1" applyBorder="1" applyAlignment="1">
      <alignment horizontal="center" vertical="center"/>
    </xf>
    <xf numFmtId="0" fontId="11" fillId="0" borderId="41" xfId="0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3" fontId="11" fillId="0" borderId="40" xfId="0" applyNumberFormat="1" applyFont="1" applyBorder="1" applyAlignment="1">
      <alignment horizontal="center" vertical="center"/>
    </xf>
    <xf numFmtId="0" fontId="11" fillId="0" borderId="41" xfId="0" quotePrefix="1" applyFont="1" applyBorder="1" applyAlignment="1">
      <alignment horizontal="left" vertical="center"/>
    </xf>
    <xf numFmtId="0" fontId="9" fillId="3" borderId="41" xfId="0" applyFont="1" applyFill="1" applyBorder="1" applyAlignment="1">
      <alignment horizontal="left" vertical="center"/>
    </xf>
    <xf numFmtId="0" fontId="11" fillId="0" borderId="41" xfId="0" quotePrefix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3" fontId="11" fillId="0" borderId="40" xfId="0" applyNumberFormat="1" applyFont="1" applyBorder="1" applyAlignment="1">
      <alignment horizontal="center" vertical="center" wrapText="1"/>
    </xf>
    <xf numFmtId="0" fontId="9" fillId="3" borderId="42" xfId="0" quotePrefix="1" applyFont="1" applyFill="1" applyBorder="1" applyAlignment="1">
      <alignment horizontal="left" vertical="center" wrapText="1"/>
    </xf>
    <xf numFmtId="3" fontId="9" fillId="3" borderId="29" xfId="0" applyNumberFormat="1" applyFont="1" applyFill="1" applyBorder="1" applyAlignment="1">
      <alignment horizontal="right" vertical="center"/>
    </xf>
    <xf numFmtId="3" fontId="9" fillId="3" borderId="29" xfId="0" applyNumberFormat="1" applyFont="1" applyFill="1" applyBorder="1" applyAlignment="1">
      <alignment horizontal="center" vertical="center" wrapText="1"/>
    </xf>
    <xf numFmtId="3" fontId="9" fillId="3" borderId="30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3" fontId="9" fillId="3" borderId="29" xfId="0" applyNumberFormat="1" applyFont="1" applyFill="1" applyBorder="1" applyAlignment="1">
      <alignment horizontal="center" vertical="center"/>
    </xf>
    <xf numFmtId="3" fontId="9" fillId="3" borderId="30" xfId="0" applyNumberFormat="1" applyFont="1" applyFill="1" applyBorder="1" applyAlignment="1">
      <alignment horizontal="center" vertical="center"/>
    </xf>
    <xf numFmtId="0" fontId="9" fillId="0" borderId="0" xfId="0" quotePrefix="1" applyFont="1" applyAlignment="1">
      <alignment horizontal="left" wrapText="1"/>
    </xf>
    <xf numFmtId="3" fontId="9" fillId="0" borderId="0" xfId="0" applyNumberFormat="1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 wrapText="1"/>
    </xf>
    <xf numFmtId="3" fontId="13" fillId="0" borderId="0" xfId="0" applyNumberFormat="1" applyFont="1" applyAlignment="1">
      <alignment vertical="center" wrapText="1"/>
    </xf>
    <xf numFmtId="3" fontId="13" fillId="0" borderId="0" xfId="0" applyNumberFormat="1" applyFont="1"/>
    <xf numFmtId="3" fontId="11" fillId="0" borderId="0" xfId="0" applyNumberFormat="1" applyFont="1" applyAlignment="1">
      <alignment horizontal="center" vertical="center" wrapText="1"/>
    </xf>
    <xf numFmtId="3" fontId="11" fillId="0" borderId="0" xfId="0" applyNumberFormat="1" applyFont="1" applyAlignment="1">
      <alignment vertical="center" wrapText="1"/>
    </xf>
    <xf numFmtId="0" fontId="9" fillId="9" borderId="5" xfId="0" applyFont="1" applyFill="1" applyBorder="1" applyAlignment="1">
      <alignment horizontal="center" vertical="center" wrapText="1"/>
    </xf>
    <xf numFmtId="0" fontId="9" fillId="9" borderId="6" xfId="0" applyFont="1" applyFill="1" applyBorder="1" applyAlignment="1">
      <alignment horizontal="center" vertical="center" wrapText="1"/>
    </xf>
    <xf numFmtId="3" fontId="9" fillId="9" borderId="6" xfId="1" applyNumberFormat="1" applyFont="1" applyFill="1" applyBorder="1" applyAlignment="1">
      <alignment horizontal="center" vertical="center" wrapText="1"/>
    </xf>
    <xf numFmtId="3" fontId="9" fillId="9" borderId="7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1" fontId="2" fillId="0" borderId="15" xfId="0" applyNumberFormat="1" applyFont="1" applyBorder="1" applyAlignment="1">
      <alignment horizontal="center" vertical="center"/>
    </xf>
    <xf numFmtId="1" fontId="2" fillId="0" borderId="16" xfId="0" applyNumberFormat="1" applyFont="1" applyBorder="1" applyAlignment="1">
      <alignment horizontal="center" vertical="center"/>
    </xf>
    <xf numFmtId="3" fontId="2" fillId="0" borderId="16" xfId="0" applyNumberFormat="1" applyFont="1" applyBorder="1" applyAlignment="1">
      <alignment horizontal="center" vertical="center"/>
    </xf>
    <xf numFmtId="3" fontId="2" fillId="0" borderId="17" xfId="0" applyNumberFormat="1" applyFont="1" applyBorder="1" applyAlignment="1">
      <alignment horizontal="center" vertical="center"/>
    </xf>
    <xf numFmtId="1" fontId="9" fillId="5" borderId="18" xfId="0" applyNumberFormat="1" applyFont="1" applyFill="1" applyBorder="1" applyAlignment="1">
      <alignment horizontal="center" vertical="center"/>
    </xf>
    <xf numFmtId="1" fontId="9" fillId="5" borderId="19" xfId="0" applyNumberFormat="1" applyFont="1" applyFill="1" applyBorder="1" applyAlignment="1">
      <alignment horizontal="left" vertical="center"/>
    </xf>
    <xf numFmtId="3" fontId="9" fillId="5" borderId="19" xfId="0" applyNumberFormat="1" applyFont="1" applyFill="1" applyBorder="1" applyAlignment="1">
      <alignment horizontal="right" vertical="center"/>
    </xf>
    <xf numFmtId="3" fontId="9" fillId="5" borderId="20" xfId="0" applyNumberFormat="1" applyFont="1" applyFill="1" applyBorder="1" applyAlignment="1">
      <alignment horizontal="right" vertical="center"/>
    </xf>
    <xf numFmtId="0" fontId="9" fillId="6" borderId="8" xfId="1" applyFont="1" applyFill="1" applyBorder="1" applyAlignment="1">
      <alignment horizontal="right" vertical="center"/>
    </xf>
    <xf numFmtId="0" fontId="9" fillId="6" borderId="2" xfId="1" applyFont="1" applyFill="1" applyBorder="1" applyAlignment="1">
      <alignment horizontal="left" vertical="center"/>
    </xf>
    <xf numFmtId="3" fontId="9" fillId="6" borderId="2" xfId="1" applyNumberFormat="1" applyFont="1" applyFill="1" applyBorder="1" applyAlignment="1">
      <alignment horizontal="right" vertical="center"/>
    </xf>
    <xf numFmtId="3" fontId="9" fillId="6" borderId="9" xfId="1" applyNumberFormat="1" applyFont="1" applyFill="1" applyBorder="1" applyAlignment="1">
      <alignment horizontal="right" vertical="center"/>
    </xf>
    <xf numFmtId="0" fontId="9" fillId="7" borderId="8" xfId="0" applyFont="1" applyFill="1" applyBorder="1" applyAlignment="1">
      <alignment horizontal="right" vertical="center"/>
    </xf>
    <xf numFmtId="0" fontId="9" fillId="7" borderId="2" xfId="0" applyFont="1" applyFill="1" applyBorder="1" applyAlignment="1">
      <alignment horizontal="left" vertical="center"/>
    </xf>
    <xf numFmtId="3" fontId="9" fillId="7" borderId="2" xfId="1" applyNumberFormat="1" applyFont="1" applyFill="1" applyBorder="1" applyAlignment="1">
      <alignment horizontal="right" vertical="center"/>
    </xf>
    <xf numFmtId="3" fontId="9" fillId="7" borderId="9" xfId="1" applyNumberFormat="1" applyFont="1" applyFill="1" applyBorder="1" applyAlignment="1">
      <alignment horizontal="right" vertical="center"/>
    </xf>
    <xf numFmtId="0" fontId="9" fillId="9" borderId="8" xfId="0" applyFont="1" applyFill="1" applyBorder="1" applyAlignment="1">
      <alignment horizontal="right" vertical="center"/>
    </xf>
    <xf numFmtId="0" fontId="9" fillId="9" borderId="2" xfId="0" applyFont="1" applyFill="1" applyBorder="1" applyAlignment="1">
      <alignment horizontal="left" vertical="center"/>
    </xf>
    <xf numFmtId="3" fontId="9" fillId="9" borderId="2" xfId="1" applyNumberFormat="1" applyFont="1" applyFill="1" applyBorder="1" applyAlignment="1">
      <alignment horizontal="right" vertical="center"/>
    </xf>
    <xf numFmtId="3" fontId="9" fillId="9" borderId="9" xfId="1" applyNumberFormat="1" applyFont="1" applyFill="1" applyBorder="1" applyAlignment="1">
      <alignment horizontal="right" vertical="center"/>
    </xf>
    <xf numFmtId="0" fontId="11" fillId="0" borderId="8" xfId="0" applyFont="1" applyBorder="1" applyAlignment="1">
      <alignment horizontal="right" vertical="center"/>
    </xf>
    <xf numFmtId="0" fontId="11" fillId="0" borderId="2" xfId="0" applyFont="1" applyBorder="1" applyAlignment="1">
      <alignment horizontal="left" vertical="center"/>
    </xf>
    <xf numFmtId="3" fontId="11" fillId="0" borderId="2" xfId="1" applyNumberFormat="1" applyFont="1" applyFill="1" applyBorder="1" applyAlignment="1">
      <alignment horizontal="right" vertical="center"/>
    </xf>
    <xf numFmtId="3" fontId="11" fillId="0" borderId="9" xfId="1" applyNumberFormat="1" applyFont="1" applyFill="1" applyBorder="1" applyAlignment="1">
      <alignment horizontal="right" vertical="center"/>
    </xf>
    <xf numFmtId="0" fontId="11" fillId="9" borderId="8" xfId="0" applyFont="1" applyFill="1" applyBorder="1" applyAlignment="1">
      <alignment horizontal="right" vertical="center"/>
    </xf>
    <xf numFmtId="0" fontId="11" fillId="9" borderId="2" xfId="0" applyFont="1" applyFill="1" applyBorder="1" applyAlignment="1">
      <alignment horizontal="left" vertical="center"/>
    </xf>
    <xf numFmtId="3" fontId="11" fillId="9" borderId="2" xfId="1" applyNumberFormat="1" applyFont="1" applyFill="1" applyBorder="1" applyAlignment="1">
      <alignment horizontal="right" vertical="center"/>
    </xf>
    <xf numFmtId="3" fontId="11" fillId="9" borderId="9" xfId="1" applyNumberFormat="1" applyFont="1" applyFill="1" applyBorder="1" applyAlignment="1">
      <alignment horizontal="right" vertical="center"/>
    </xf>
    <xf numFmtId="3" fontId="11" fillId="0" borderId="2" xfId="0" applyNumberFormat="1" applyFont="1" applyBorder="1" applyAlignment="1">
      <alignment horizontal="right" vertical="center"/>
    </xf>
    <xf numFmtId="3" fontId="11" fillId="9" borderId="2" xfId="0" applyNumberFormat="1" applyFont="1" applyFill="1" applyBorder="1" applyAlignment="1">
      <alignment horizontal="right" vertical="center"/>
    </xf>
    <xf numFmtId="3" fontId="11" fillId="9" borderId="9" xfId="0" applyNumberFormat="1" applyFont="1" applyFill="1" applyBorder="1" applyAlignment="1">
      <alignment horizontal="right" vertical="center"/>
    </xf>
    <xf numFmtId="0" fontId="9" fillId="6" borderId="8" xfId="0" applyFont="1" applyFill="1" applyBorder="1" applyAlignment="1">
      <alignment horizontal="right" vertical="center"/>
    </xf>
    <xf numFmtId="0" fontId="9" fillId="6" borderId="2" xfId="0" applyFont="1" applyFill="1" applyBorder="1" applyAlignment="1">
      <alignment vertical="center"/>
    </xf>
    <xf numFmtId="3" fontId="9" fillId="6" borderId="2" xfId="0" applyNumberFormat="1" applyFont="1" applyFill="1" applyBorder="1" applyAlignment="1">
      <alignment horizontal="right" vertical="center"/>
    </xf>
    <xf numFmtId="3" fontId="9" fillId="6" borderId="9" xfId="0" applyNumberFormat="1" applyFont="1" applyFill="1" applyBorder="1" applyAlignment="1">
      <alignment horizontal="right" vertical="center"/>
    </xf>
    <xf numFmtId="0" fontId="9" fillId="7" borderId="10" xfId="0" applyFont="1" applyFill="1" applyBorder="1" applyAlignment="1">
      <alignment horizontal="right" vertical="center"/>
    </xf>
    <xf numFmtId="0" fontId="9" fillId="7" borderId="4" xfId="0" applyFont="1" applyFill="1" applyBorder="1" applyAlignment="1">
      <alignment vertical="center"/>
    </xf>
    <xf numFmtId="3" fontId="9" fillId="7" borderId="4" xfId="0" applyNumberFormat="1" applyFont="1" applyFill="1" applyBorder="1" applyAlignment="1">
      <alignment horizontal="right" vertical="center"/>
    </xf>
    <xf numFmtId="3" fontId="9" fillId="7" borderId="11" xfId="0" applyNumberFormat="1" applyFont="1" applyFill="1" applyBorder="1" applyAlignment="1">
      <alignment horizontal="right" vertical="center"/>
    </xf>
    <xf numFmtId="0" fontId="9" fillId="9" borderId="10" xfId="0" applyFont="1" applyFill="1" applyBorder="1" applyAlignment="1">
      <alignment horizontal="right" vertical="center"/>
    </xf>
    <xf numFmtId="0" fontId="9" fillId="9" borderId="4" xfId="0" applyFont="1" applyFill="1" applyBorder="1" applyAlignment="1">
      <alignment vertical="center"/>
    </xf>
    <xf numFmtId="3" fontId="9" fillId="9" borderId="4" xfId="0" applyNumberFormat="1" applyFont="1" applyFill="1" applyBorder="1" applyAlignment="1">
      <alignment horizontal="right" vertical="center"/>
    </xf>
    <xf numFmtId="3" fontId="9" fillId="9" borderId="11" xfId="0" applyNumberFormat="1" applyFont="1" applyFill="1" applyBorder="1" applyAlignment="1">
      <alignment horizontal="right" vertical="center"/>
    </xf>
    <xf numFmtId="0" fontId="11" fillId="0" borderId="12" xfId="0" applyFont="1" applyBorder="1" applyAlignment="1">
      <alignment horizontal="right" vertical="center"/>
    </xf>
    <xf numFmtId="0" fontId="11" fillId="0" borderId="13" xfId="0" applyFont="1" applyBorder="1" applyAlignment="1">
      <alignment vertical="center"/>
    </xf>
    <xf numFmtId="3" fontId="11" fillId="0" borderId="14" xfId="0" applyNumberFormat="1" applyFont="1" applyBorder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0" fontId="9" fillId="6" borderId="2" xfId="1" applyFont="1" applyFill="1" applyBorder="1" applyAlignment="1">
      <alignment vertical="center" wrapText="1"/>
    </xf>
    <xf numFmtId="0" fontId="9" fillId="7" borderId="2" xfId="0" applyFont="1" applyFill="1" applyBorder="1" applyAlignment="1">
      <alignment vertical="center"/>
    </xf>
    <xf numFmtId="3" fontId="9" fillId="7" borderId="2" xfId="0" applyNumberFormat="1" applyFont="1" applyFill="1" applyBorder="1" applyAlignment="1">
      <alignment horizontal="right" vertical="center"/>
    </xf>
    <xf numFmtId="3" fontId="9" fillId="7" borderId="9" xfId="0" applyNumberFormat="1" applyFont="1" applyFill="1" applyBorder="1" applyAlignment="1">
      <alignment horizontal="right" vertical="center"/>
    </xf>
    <xf numFmtId="0" fontId="11" fillId="9" borderId="2" xfId="0" applyFont="1" applyFill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4" fillId="7" borderId="21" xfId="0" applyFont="1" applyFill="1" applyBorder="1" applyAlignment="1">
      <alignment horizontal="right" vertical="center"/>
    </xf>
    <xf numFmtId="0" fontId="14" fillId="7" borderId="3" xfId="0" applyFont="1" applyFill="1" applyBorder="1" applyAlignment="1">
      <alignment vertical="center"/>
    </xf>
    <xf numFmtId="0" fontId="14" fillId="9" borderId="21" xfId="0" applyFont="1" applyFill="1" applyBorder="1" applyAlignment="1">
      <alignment horizontal="right" vertical="center"/>
    </xf>
    <xf numFmtId="0" fontId="14" fillId="9" borderId="3" xfId="0" applyFont="1" applyFill="1" applyBorder="1" applyAlignment="1">
      <alignment vertical="center"/>
    </xf>
    <xf numFmtId="0" fontId="15" fillId="0" borderId="21" xfId="0" applyFont="1" applyBorder="1" applyAlignment="1">
      <alignment horizontal="right" vertical="center"/>
    </xf>
    <xf numFmtId="0" fontId="15" fillId="0" borderId="3" xfId="0" applyFont="1" applyBorder="1" applyAlignment="1">
      <alignment vertical="center"/>
    </xf>
    <xf numFmtId="0" fontId="9" fillId="6" borderId="2" xfId="1" applyFont="1" applyFill="1" applyBorder="1" applyAlignment="1">
      <alignment horizontal="left" vertical="center" wrapText="1"/>
    </xf>
    <xf numFmtId="3" fontId="9" fillId="6" borderId="2" xfId="1" applyNumberFormat="1" applyFont="1" applyFill="1" applyBorder="1" applyAlignment="1">
      <alignment horizontal="right" vertical="center" wrapText="1"/>
    </xf>
    <xf numFmtId="3" fontId="9" fillId="6" borderId="9" xfId="1" applyNumberFormat="1" applyFont="1" applyFill="1" applyBorder="1" applyAlignment="1">
      <alignment horizontal="right" vertical="center" wrapText="1"/>
    </xf>
    <xf numFmtId="0" fontId="9" fillId="7" borderId="21" xfId="0" applyFont="1" applyFill="1" applyBorder="1" applyAlignment="1">
      <alignment horizontal="right" vertical="center"/>
    </xf>
    <xf numFmtId="0" fontId="9" fillId="7" borderId="3" xfId="0" applyFont="1" applyFill="1" applyBorder="1" applyAlignment="1">
      <alignment vertical="center"/>
    </xf>
    <xf numFmtId="3" fontId="9" fillId="7" borderId="3" xfId="0" applyNumberFormat="1" applyFont="1" applyFill="1" applyBorder="1" applyAlignment="1">
      <alignment horizontal="right" vertical="center"/>
    </xf>
    <xf numFmtId="3" fontId="9" fillId="7" borderId="22" xfId="0" applyNumberFormat="1" applyFont="1" applyFill="1" applyBorder="1" applyAlignment="1">
      <alignment horizontal="right" vertical="center"/>
    </xf>
    <xf numFmtId="0" fontId="9" fillId="9" borderId="21" xfId="0" applyFont="1" applyFill="1" applyBorder="1" applyAlignment="1">
      <alignment horizontal="right" vertical="center"/>
    </xf>
    <xf numFmtId="0" fontId="9" fillId="9" borderId="3" xfId="0" applyFont="1" applyFill="1" applyBorder="1" applyAlignment="1">
      <alignment vertical="center"/>
    </xf>
    <xf numFmtId="3" fontId="9" fillId="9" borderId="3" xfId="0" applyNumberFormat="1" applyFont="1" applyFill="1" applyBorder="1" applyAlignment="1">
      <alignment horizontal="right" vertical="center"/>
    </xf>
    <xf numFmtId="3" fontId="9" fillId="9" borderId="22" xfId="0" applyNumberFormat="1" applyFont="1" applyFill="1" applyBorder="1" applyAlignment="1">
      <alignment horizontal="right" vertical="center"/>
    </xf>
    <xf numFmtId="0" fontId="11" fillId="0" borderId="21" xfId="0" applyFont="1" applyBorder="1" applyAlignment="1">
      <alignment horizontal="right" vertical="center"/>
    </xf>
    <xf numFmtId="0" fontId="11" fillId="0" borderId="3" xfId="0" applyFont="1" applyBorder="1" applyAlignment="1">
      <alignment vertical="center"/>
    </xf>
    <xf numFmtId="3" fontId="11" fillId="0" borderId="3" xfId="0" applyNumberFormat="1" applyFont="1" applyBorder="1" applyAlignment="1">
      <alignment horizontal="right" vertical="center"/>
    </xf>
    <xf numFmtId="3" fontId="11" fillId="0" borderId="23" xfId="0" applyNumberFormat="1" applyFont="1" applyBorder="1" applyAlignment="1">
      <alignment horizontal="right" vertical="center"/>
    </xf>
    <xf numFmtId="0" fontId="9" fillId="9" borderId="43" xfId="0" applyFont="1" applyFill="1" applyBorder="1" applyAlignment="1">
      <alignment vertical="center"/>
    </xf>
    <xf numFmtId="3" fontId="9" fillId="9" borderId="44" xfId="0" applyNumberFormat="1" applyFont="1" applyFill="1" applyBorder="1" applyAlignment="1">
      <alignment horizontal="right" vertical="center"/>
    </xf>
    <xf numFmtId="3" fontId="9" fillId="9" borderId="45" xfId="0" applyNumberFormat="1" applyFont="1" applyFill="1" applyBorder="1" applyAlignment="1">
      <alignment horizontal="right" vertical="center"/>
    </xf>
    <xf numFmtId="0" fontId="11" fillId="0" borderId="46" xfId="0" applyFont="1" applyBorder="1" applyAlignment="1">
      <alignment vertical="center"/>
    </xf>
    <xf numFmtId="3" fontId="11" fillId="0" borderId="9" xfId="0" applyNumberFormat="1" applyFont="1" applyBorder="1" applyAlignment="1">
      <alignment horizontal="right" vertical="center"/>
    </xf>
    <xf numFmtId="0" fontId="9" fillId="9" borderId="46" xfId="0" applyFont="1" applyFill="1" applyBorder="1" applyAlignment="1">
      <alignment vertical="center"/>
    </xf>
    <xf numFmtId="3" fontId="9" fillId="9" borderId="2" xfId="0" applyNumberFormat="1" applyFont="1" applyFill="1" applyBorder="1" applyAlignment="1">
      <alignment horizontal="right" vertical="center"/>
    </xf>
    <xf numFmtId="3" fontId="9" fillId="9" borderId="9" xfId="0" applyNumberFormat="1" applyFont="1" applyFill="1" applyBorder="1" applyAlignment="1">
      <alignment horizontal="right" vertical="center"/>
    </xf>
    <xf numFmtId="0" fontId="9" fillId="7" borderId="46" xfId="0" applyFont="1" applyFill="1" applyBorder="1" applyAlignment="1">
      <alignment horizontal="left" vertical="center"/>
    </xf>
    <xf numFmtId="0" fontId="9" fillId="9" borderId="46" xfId="0" applyFont="1" applyFill="1" applyBorder="1" applyAlignment="1">
      <alignment horizontal="left" vertical="center"/>
    </xf>
    <xf numFmtId="0" fontId="11" fillId="0" borderId="46" xfId="0" applyFont="1" applyBorder="1" applyAlignment="1">
      <alignment horizontal="left" vertical="center"/>
    </xf>
    <xf numFmtId="0" fontId="11" fillId="0" borderId="24" xfId="0" applyFont="1" applyBorder="1" applyAlignment="1">
      <alignment horizontal="right" vertical="center"/>
    </xf>
    <xf numFmtId="0" fontId="11" fillId="0" borderId="47" xfId="0" applyFont="1" applyBorder="1" applyAlignment="1">
      <alignment horizontal="left" vertical="center"/>
    </xf>
  </cellXfs>
  <cellStyles count="3">
    <cellStyle name="Dobro" xfId="1" builtinId="26"/>
    <cellStyle name="Normal 2" xfId="2" xr:uid="{00F68F1B-C67F-4752-981B-91F565079BBC}"/>
    <cellStyle name="Normalno" xfId="0" builtinId="0"/>
  </cellStyles>
  <dxfs count="0"/>
  <tableStyles count="0" defaultTableStyle="TableStyleMedium2" defaultPivotStyle="PivotStyleLight16"/>
  <colors>
    <mruColors>
      <color rgb="FFECF0F8"/>
      <color rgb="FFB7D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fitToPage="1"/>
  </sheetPr>
  <dimension ref="A1:G26"/>
  <sheetViews>
    <sheetView tabSelected="1" zoomScaleNormal="100" workbookViewId="0">
      <selection activeCell="K8" sqref="K8"/>
    </sheetView>
  </sheetViews>
  <sheetFormatPr defaultRowHeight="15" x14ac:dyDescent="0.25"/>
  <cols>
    <col min="1" max="1" width="55.7109375" style="52" customWidth="1"/>
    <col min="2" max="5" width="25.7109375" style="52" customWidth="1"/>
    <col min="6" max="7" width="15.7109375" style="52" customWidth="1"/>
    <col min="8" max="16384" width="9.140625" style="52"/>
  </cols>
  <sheetData>
    <row r="1" spans="1:7" s="72" customFormat="1" ht="20.100000000000001" customHeight="1" x14ac:dyDescent="0.25">
      <c r="A1" s="68" t="s">
        <v>175</v>
      </c>
      <c r="B1" s="68"/>
      <c r="C1" s="68"/>
      <c r="D1" s="68"/>
      <c r="E1" s="68"/>
      <c r="F1" s="68"/>
      <c r="G1" s="68"/>
    </row>
    <row r="2" spans="1:7" s="72" customFormat="1" ht="9.9499999999999993" customHeight="1" x14ac:dyDescent="0.25">
      <c r="A2" s="86"/>
      <c r="B2" s="86"/>
      <c r="C2" s="86"/>
      <c r="D2" s="86"/>
      <c r="E2" s="86"/>
      <c r="F2" s="86"/>
    </row>
    <row r="3" spans="1:7" s="72" customFormat="1" ht="20.100000000000001" customHeight="1" x14ac:dyDescent="0.25">
      <c r="A3" s="68" t="s">
        <v>0</v>
      </c>
      <c r="B3" s="68"/>
      <c r="C3" s="68"/>
      <c r="D3" s="68"/>
      <c r="E3" s="68"/>
      <c r="F3" s="68"/>
      <c r="G3" s="68"/>
    </row>
    <row r="4" spans="1:7" s="72" customFormat="1" ht="9.9499999999999993" customHeight="1" x14ac:dyDescent="0.25">
      <c r="A4" s="87"/>
      <c r="B4" s="86"/>
      <c r="C4" s="86"/>
      <c r="D4" s="86"/>
      <c r="E4" s="88"/>
      <c r="F4" s="88"/>
    </row>
    <row r="5" spans="1:7" s="72" customFormat="1" ht="20.100000000000001" customHeight="1" x14ac:dyDescent="0.25">
      <c r="A5" s="68" t="s">
        <v>1</v>
      </c>
      <c r="B5" s="68"/>
      <c r="C5" s="68"/>
      <c r="D5" s="68"/>
      <c r="E5" s="68"/>
      <c r="F5" s="68"/>
      <c r="G5" s="68"/>
    </row>
    <row r="6" spans="1:7" ht="18" customHeight="1" thickBot="1" x14ac:dyDescent="0.3">
      <c r="A6" s="86"/>
      <c r="B6" s="69"/>
      <c r="C6" s="69"/>
      <c r="D6" s="69"/>
      <c r="E6" s="69"/>
      <c r="F6" s="69"/>
    </row>
    <row r="7" spans="1:7" ht="30" customHeight="1" thickTop="1" thickBot="1" x14ac:dyDescent="0.3">
      <c r="A7" s="89" t="s">
        <v>2</v>
      </c>
      <c r="B7" s="90"/>
      <c r="C7" s="90"/>
      <c r="D7" s="90"/>
      <c r="E7" s="90"/>
      <c r="F7" s="91"/>
    </row>
    <row r="8" spans="1:7" ht="35.1" customHeight="1" thickTop="1" x14ac:dyDescent="0.25">
      <c r="A8" s="92" t="s">
        <v>3</v>
      </c>
      <c r="B8" s="93" t="s">
        <v>4</v>
      </c>
      <c r="C8" s="94" t="s">
        <v>176</v>
      </c>
      <c r="D8" s="94" t="s">
        <v>177</v>
      </c>
      <c r="E8" s="93" t="s">
        <v>178</v>
      </c>
      <c r="F8" s="94" t="s">
        <v>5</v>
      </c>
      <c r="G8" s="95" t="s">
        <v>6</v>
      </c>
    </row>
    <row r="9" spans="1:7" s="100" customFormat="1" ht="15" customHeight="1" x14ac:dyDescent="0.25">
      <c r="A9" s="96">
        <v>1</v>
      </c>
      <c r="B9" s="97">
        <v>2</v>
      </c>
      <c r="C9" s="98">
        <v>3</v>
      </c>
      <c r="D9" s="98">
        <v>4</v>
      </c>
      <c r="E9" s="98">
        <v>5</v>
      </c>
      <c r="F9" s="98" t="s">
        <v>7</v>
      </c>
      <c r="G9" s="99" t="s">
        <v>8</v>
      </c>
    </row>
    <row r="10" spans="1:7" ht="24.95" customHeight="1" x14ac:dyDescent="0.25">
      <c r="A10" s="101" t="s">
        <v>9</v>
      </c>
      <c r="B10" s="102">
        <f>SUM(B11:B12)</f>
        <v>18293131.25</v>
      </c>
      <c r="C10" s="102">
        <f t="shared" ref="C10:E10" si="0">SUM(C11:C12)</f>
        <v>24975700</v>
      </c>
      <c r="D10" s="102">
        <f t="shared" si="0"/>
        <v>26525700</v>
      </c>
      <c r="E10" s="102">
        <f t="shared" si="0"/>
        <v>25081510.109999999</v>
      </c>
      <c r="F10" s="103">
        <f t="shared" ref="F10:F16" si="1">E10/B10*100</f>
        <v>137.10889495749942</v>
      </c>
      <c r="G10" s="104">
        <f t="shared" ref="G10" si="2">E10/D10*100</f>
        <v>94.555506961173492</v>
      </c>
    </row>
    <row r="11" spans="1:7" ht="24.95" customHeight="1" x14ac:dyDescent="0.25">
      <c r="A11" s="105" t="s">
        <v>10</v>
      </c>
      <c r="B11" s="106">
        <v>18293131.25</v>
      </c>
      <c r="C11" s="106">
        <v>24970700</v>
      </c>
      <c r="D11" s="106">
        <v>26498700</v>
      </c>
      <c r="E11" s="106">
        <v>25059468.210000001</v>
      </c>
      <c r="F11" s="107">
        <f t="shared" si="1"/>
        <v>136.98840219057629</v>
      </c>
      <c r="G11" s="108">
        <f t="shared" ref="G11:G16" si="3">E11/D11*100</f>
        <v>94.568670198915413</v>
      </c>
    </row>
    <row r="12" spans="1:7" ht="24.95" customHeight="1" x14ac:dyDescent="0.25">
      <c r="A12" s="109" t="s">
        <v>11</v>
      </c>
      <c r="B12" s="106">
        <v>0</v>
      </c>
      <c r="C12" s="106">
        <v>5000</v>
      </c>
      <c r="D12" s="106">
        <v>27000</v>
      </c>
      <c r="E12" s="106">
        <v>22041.9</v>
      </c>
      <c r="F12" s="107" t="e">
        <f t="shared" si="1"/>
        <v>#DIV/0!</v>
      </c>
      <c r="G12" s="108">
        <f t="shared" si="3"/>
        <v>81.63666666666667</v>
      </c>
    </row>
    <row r="13" spans="1:7" ht="24.95" customHeight="1" x14ac:dyDescent="0.25">
      <c r="A13" s="110" t="s">
        <v>12</v>
      </c>
      <c r="B13" s="102">
        <f>SUM(B14:B15)</f>
        <v>20275950.649999999</v>
      </c>
      <c r="C13" s="102">
        <f t="shared" ref="C13:E13" si="4">SUM(C14:C15)</f>
        <v>26970700</v>
      </c>
      <c r="D13" s="102">
        <f t="shared" si="4"/>
        <v>28255730</v>
      </c>
      <c r="E13" s="102">
        <f t="shared" si="4"/>
        <v>24675500.309999999</v>
      </c>
      <c r="F13" s="103">
        <f t="shared" si="1"/>
        <v>121.69836441183092</v>
      </c>
      <c r="G13" s="104">
        <f t="shared" si="3"/>
        <v>87.329190610187737</v>
      </c>
    </row>
    <row r="14" spans="1:7" ht="24.95" customHeight="1" x14ac:dyDescent="0.25">
      <c r="A14" s="111" t="s">
        <v>13</v>
      </c>
      <c r="B14" s="106">
        <v>19494485.579999998</v>
      </c>
      <c r="C14" s="106">
        <v>26013340</v>
      </c>
      <c r="D14" s="106">
        <v>27071268</v>
      </c>
      <c r="E14" s="106">
        <v>24308266.57</v>
      </c>
      <c r="F14" s="112">
        <f t="shared" si="1"/>
        <v>124.69303932255904</v>
      </c>
      <c r="G14" s="113">
        <f t="shared" si="3"/>
        <v>89.793601725637672</v>
      </c>
    </row>
    <row r="15" spans="1:7" ht="24.95" customHeight="1" x14ac:dyDescent="0.25">
      <c r="A15" s="109" t="s">
        <v>14</v>
      </c>
      <c r="B15" s="106">
        <v>781465.07</v>
      </c>
      <c r="C15" s="106">
        <v>957360</v>
      </c>
      <c r="D15" s="106">
        <v>1184462</v>
      </c>
      <c r="E15" s="106">
        <v>367233.74</v>
      </c>
      <c r="F15" s="112">
        <f t="shared" si="1"/>
        <v>46.992982040771189</v>
      </c>
      <c r="G15" s="113">
        <f t="shared" si="3"/>
        <v>31.004265227588558</v>
      </c>
    </row>
    <row r="16" spans="1:7" ht="24.95" customHeight="1" thickBot="1" x14ac:dyDescent="0.3">
      <c r="A16" s="114" t="s">
        <v>15</v>
      </c>
      <c r="B16" s="115">
        <f>B10-B13</f>
        <v>-1982819.3999999985</v>
      </c>
      <c r="C16" s="115">
        <f t="shared" ref="C16:E16" si="5">C10-C13</f>
        <v>-1995000</v>
      </c>
      <c r="D16" s="115">
        <f t="shared" si="5"/>
        <v>-1730030</v>
      </c>
      <c r="E16" s="115">
        <f t="shared" si="5"/>
        <v>406009.80000000075</v>
      </c>
      <c r="F16" s="116">
        <f t="shared" si="1"/>
        <v>-20.47638831857309</v>
      </c>
      <c r="G16" s="117">
        <f t="shared" si="3"/>
        <v>-23.468367600561884</v>
      </c>
    </row>
    <row r="17" spans="1:7" ht="30" customHeight="1" thickTop="1" thickBot="1" x14ac:dyDescent="0.3">
      <c r="A17" s="86"/>
      <c r="B17" s="118"/>
      <c r="C17" s="118"/>
      <c r="D17" s="76"/>
    </row>
    <row r="18" spans="1:7" ht="30" customHeight="1" thickTop="1" thickBot="1" x14ac:dyDescent="0.3">
      <c r="A18" s="89" t="s">
        <v>16</v>
      </c>
      <c r="B18" s="118"/>
      <c r="C18" s="118"/>
      <c r="D18" s="76"/>
    </row>
    <row r="19" spans="1:7" ht="35.1" customHeight="1" thickTop="1" x14ac:dyDescent="0.25">
      <c r="A19" s="92" t="s">
        <v>3</v>
      </c>
      <c r="B19" s="93" t="s">
        <v>4</v>
      </c>
      <c r="C19" s="94" t="s">
        <v>176</v>
      </c>
      <c r="D19" s="94" t="s">
        <v>177</v>
      </c>
      <c r="E19" s="93" t="s">
        <v>178</v>
      </c>
      <c r="F19" s="94" t="s">
        <v>5</v>
      </c>
      <c r="G19" s="95" t="s">
        <v>6</v>
      </c>
    </row>
    <row r="20" spans="1:7" s="119" customFormat="1" ht="15" customHeight="1" x14ac:dyDescent="0.25">
      <c r="A20" s="96">
        <v>1</v>
      </c>
      <c r="B20" s="97">
        <v>2</v>
      </c>
      <c r="C20" s="98">
        <v>3</v>
      </c>
      <c r="D20" s="98">
        <v>4</v>
      </c>
      <c r="E20" s="98">
        <v>5</v>
      </c>
      <c r="F20" s="98" t="s">
        <v>7</v>
      </c>
      <c r="G20" s="99" t="s">
        <v>8</v>
      </c>
    </row>
    <row r="21" spans="1:7" ht="24.95" customHeight="1" x14ac:dyDescent="0.25">
      <c r="A21" s="105" t="s">
        <v>17</v>
      </c>
      <c r="B21" s="106">
        <v>0</v>
      </c>
      <c r="C21" s="106">
        <v>0</v>
      </c>
      <c r="D21" s="106">
        <v>0</v>
      </c>
      <c r="E21" s="106">
        <v>0</v>
      </c>
      <c r="F21" s="107" t="e">
        <f>E21/B21*100</f>
        <v>#DIV/0!</v>
      </c>
      <c r="G21" s="108" t="e">
        <f>E21/D21*100</f>
        <v>#DIV/0!</v>
      </c>
    </row>
    <row r="22" spans="1:7" ht="24.95" customHeight="1" x14ac:dyDescent="0.25">
      <c r="A22" s="105" t="s">
        <v>18</v>
      </c>
      <c r="B22" s="106">
        <v>0</v>
      </c>
      <c r="C22" s="106">
        <v>0</v>
      </c>
      <c r="D22" s="106">
        <v>0</v>
      </c>
      <c r="E22" s="106">
        <v>0</v>
      </c>
      <c r="F22" s="107" t="e">
        <f>E22/B22*100</f>
        <v>#DIV/0!</v>
      </c>
      <c r="G22" s="108" t="e">
        <f>E22/D22*100</f>
        <v>#DIV/0!</v>
      </c>
    </row>
    <row r="23" spans="1:7" ht="24.95" customHeight="1" x14ac:dyDescent="0.25">
      <c r="A23" s="101" t="s">
        <v>19</v>
      </c>
      <c r="B23" s="102">
        <f>B21-B22</f>
        <v>0</v>
      </c>
      <c r="C23" s="102">
        <f t="shared" ref="C23:E23" si="6">C21-C22</f>
        <v>0</v>
      </c>
      <c r="D23" s="102">
        <f t="shared" si="6"/>
        <v>0</v>
      </c>
      <c r="E23" s="102">
        <f t="shared" si="6"/>
        <v>0</v>
      </c>
      <c r="F23" s="103" t="e">
        <f t="shared" ref="F23:F24" si="7">E23/B23*100</f>
        <v>#DIV/0!</v>
      </c>
      <c r="G23" s="104" t="e">
        <f t="shared" ref="G23:G25" si="8">E23/D23*100</f>
        <v>#DIV/0!</v>
      </c>
    </row>
    <row r="24" spans="1:7" ht="24.95" customHeight="1" x14ac:dyDescent="0.25">
      <c r="A24" s="101" t="s">
        <v>20</v>
      </c>
      <c r="B24" s="102">
        <v>3712849</v>
      </c>
      <c r="C24" s="102">
        <v>1995000</v>
      </c>
      <c r="D24" s="102">
        <v>1730029.6000000015</v>
      </c>
      <c r="E24" s="102">
        <v>1730030.27</v>
      </c>
      <c r="F24" s="103">
        <f t="shared" si="7"/>
        <v>46.595761637491854</v>
      </c>
      <c r="G24" s="104">
        <f t="shared" si="8"/>
        <v>100.00003872766099</v>
      </c>
    </row>
    <row r="25" spans="1:7" ht="24.95" customHeight="1" thickBot="1" x14ac:dyDescent="0.3">
      <c r="A25" s="114" t="s">
        <v>21</v>
      </c>
      <c r="B25" s="115">
        <v>1730029.6000000015</v>
      </c>
      <c r="C25" s="115">
        <v>0</v>
      </c>
      <c r="D25" s="115">
        <v>0</v>
      </c>
      <c r="E25" s="115">
        <f t="shared" ref="E25" si="9">E16+E23+E24</f>
        <v>2136040.0700000008</v>
      </c>
      <c r="F25" s="120">
        <f>E25/B25*100</f>
        <v>123.46841175434218</v>
      </c>
      <c r="G25" s="121" t="e">
        <f t="shared" si="8"/>
        <v>#DIV/0!</v>
      </c>
    </row>
    <row r="26" spans="1:7" ht="15.75" thickTop="1" x14ac:dyDescent="0.25">
      <c r="A26" s="122"/>
      <c r="B26" s="123"/>
      <c r="C26" s="123"/>
      <c r="D26" s="123"/>
      <c r="E26" s="123"/>
      <c r="F26" s="123"/>
    </row>
  </sheetData>
  <mergeCells count="3">
    <mergeCell ref="A1:G1"/>
    <mergeCell ref="A3:G3"/>
    <mergeCell ref="A5:G5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&amp;LUpravno vijeće
75. sjednica&amp;CIzvještaj o izvršenju financijskog plana za 2025. godinu&amp;RTočka 3. dnevnog reda
25.02.2026.</oddHeader>
    <oddFooter>&amp;LNastavni zavod za javno zdravstvo Dr. Andrija Štampar&amp;C&amp;A&amp;R&amp;P/&amp;N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79998168889431442"/>
    <pageSetUpPr fitToPage="1"/>
  </sheetPr>
  <dimension ref="A1:H136"/>
  <sheetViews>
    <sheetView topLeftCell="A126" zoomScaleNormal="100" workbookViewId="0">
      <selection activeCell="C13" sqref="C13"/>
    </sheetView>
  </sheetViews>
  <sheetFormatPr defaultRowHeight="15" x14ac:dyDescent="0.25"/>
  <cols>
    <col min="1" max="1" width="10.7109375" style="52" customWidth="1"/>
    <col min="2" max="2" width="75.7109375" style="52" customWidth="1"/>
    <col min="3" max="8" width="15.7109375" style="70" customWidth="1"/>
    <col min="9" max="16384" width="9.140625" style="52"/>
  </cols>
  <sheetData>
    <row r="1" spans="1:8" ht="15.75" customHeight="1" x14ac:dyDescent="0.25">
      <c r="A1" s="68" t="s">
        <v>0</v>
      </c>
      <c r="B1" s="68"/>
      <c r="C1" s="68"/>
      <c r="D1" s="68"/>
      <c r="E1" s="68"/>
      <c r="F1" s="68"/>
      <c r="G1" s="68"/>
      <c r="H1" s="68"/>
    </row>
    <row r="2" spans="1:8" ht="15.75" x14ac:dyDescent="0.25">
      <c r="A2" s="86"/>
      <c r="B2" s="124"/>
      <c r="C2" s="125"/>
      <c r="D2" s="125"/>
      <c r="E2" s="126"/>
      <c r="F2" s="126"/>
      <c r="G2" s="127"/>
      <c r="H2" s="127"/>
    </row>
    <row r="3" spans="1:8" ht="18" customHeight="1" x14ac:dyDescent="0.25">
      <c r="A3" s="68" t="s">
        <v>22</v>
      </c>
      <c r="B3" s="68"/>
      <c r="C3" s="68"/>
      <c r="D3" s="68"/>
      <c r="E3" s="68"/>
      <c r="F3" s="68"/>
      <c r="G3" s="68"/>
      <c r="H3" s="68"/>
    </row>
    <row r="4" spans="1:8" ht="15.75" x14ac:dyDescent="0.25">
      <c r="A4" s="86"/>
      <c r="B4" s="124"/>
      <c r="C4" s="125"/>
      <c r="D4" s="125"/>
      <c r="E4" s="126"/>
      <c r="F4" s="126"/>
      <c r="G4" s="127"/>
      <c r="H4" s="127"/>
    </row>
    <row r="5" spans="1:8" ht="15.75" customHeight="1" x14ac:dyDescent="0.25">
      <c r="A5" s="68" t="s">
        <v>23</v>
      </c>
      <c r="B5" s="68"/>
      <c r="C5" s="68"/>
      <c r="D5" s="68"/>
      <c r="E5" s="68"/>
      <c r="F5" s="68"/>
      <c r="G5" s="68"/>
      <c r="H5" s="68"/>
    </row>
    <row r="6" spans="1:8" ht="15.75" thickBot="1" x14ac:dyDescent="0.3">
      <c r="A6" s="118"/>
      <c r="B6" s="118"/>
      <c r="C6" s="128"/>
      <c r="D6" s="128"/>
      <c r="E6" s="129"/>
      <c r="F6" s="129"/>
    </row>
    <row r="7" spans="1:8" s="134" customFormat="1" ht="46.5" customHeight="1" thickTop="1" thickBot="1" x14ac:dyDescent="0.3">
      <c r="A7" s="130" t="s">
        <v>24</v>
      </c>
      <c r="B7" s="131" t="s">
        <v>25</v>
      </c>
      <c r="C7" s="132" t="s">
        <v>29</v>
      </c>
      <c r="D7" s="132" t="s">
        <v>179</v>
      </c>
      <c r="E7" s="132" t="s">
        <v>180</v>
      </c>
      <c r="F7" s="132" t="s">
        <v>181</v>
      </c>
      <c r="G7" s="132" t="s">
        <v>30</v>
      </c>
      <c r="H7" s="133" t="s">
        <v>31</v>
      </c>
    </row>
    <row r="8" spans="1:8" s="100" customFormat="1" ht="9.9499999999999993" customHeight="1" thickTop="1" thickBot="1" x14ac:dyDescent="0.3">
      <c r="A8" s="135">
        <v>0</v>
      </c>
      <c r="B8" s="136">
        <v>1</v>
      </c>
      <c r="C8" s="137">
        <v>2</v>
      </c>
      <c r="D8" s="136">
        <v>3</v>
      </c>
      <c r="E8" s="137">
        <v>4</v>
      </c>
      <c r="F8" s="136">
        <v>5</v>
      </c>
      <c r="G8" s="137">
        <v>6</v>
      </c>
      <c r="H8" s="138">
        <v>7</v>
      </c>
    </row>
    <row r="9" spans="1:8" ht="24.95" customHeight="1" thickTop="1" x14ac:dyDescent="0.25">
      <c r="A9" s="139"/>
      <c r="B9" s="140" t="s">
        <v>32</v>
      </c>
      <c r="C9" s="141">
        <f>C10+C48</f>
        <v>18293131.25</v>
      </c>
      <c r="D9" s="141">
        <f>D10+D48</f>
        <v>24970700</v>
      </c>
      <c r="E9" s="141">
        <f>E10+E48</f>
        <v>26498700</v>
      </c>
      <c r="F9" s="141">
        <f>F10+F48</f>
        <v>25081510.109999999</v>
      </c>
      <c r="G9" s="141">
        <f>F9/C9*100</f>
        <v>137.10889495749942</v>
      </c>
      <c r="H9" s="142">
        <f>F9/E9*100</f>
        <v>94.651851260627879</v>
      </c>
    </row>
    <row r="10" spans="1:8" ht="24.95" customHeight="1" x14ac:dyDescent="0.25">
      <c r="A10" s="143">
        <v>6</v>
      </c>
      <c r="B10" s="144" t="s">
        <v>33</v>
      </c>
      <c r="C10" s="145">
        <f>C11+C23+C30+C33+C39+C45</f>
        <v>18293131.25</v>
      </c>
      <c r="D10" s="145">
        <f>D11+D23+D30+D33+D39+D45</f>
        <v>24970700</v>
      </c>
      <c r="E10" s="145">
        <f>E11+E23+E30+E33+E39+E45</f>
        <v>26498700</v>
      </c>
      <c r="F10" s="145">
        <f>F11+F23+F30+F33+F39+F45</f>
        <v>25059468.210000001</v>
      </c>
      <c r="G10" s="145">
        <f t="shared" ref="G10:G51" si="0">F10/C10*100</f>
        <v>136.98840219057629</v>
      </c>
      <c r="H10" s="146">
        <f t="shared" ref="H10:H51" si="1">F10/E10*100</f>
        <v>94.568670198915413</v>
      </c>
    </row>
    <row r="11" spans="1:8" ht="24.95" customHeight="1" x14ac:dyDescent="0.25">
      <c r="A11" s="147" t="s">
        <v>34</v>
      </c>
      <c r="B11" s="148" t="s">
        <v>35</v>
      </c>
      <c r="C11" s="149">
        <f>C14+C16+C18+C21+C12</f>
        <v>679376.49000000011</v>
      </c>
      <c r="D11" s="149">
        <f>D14+D16+D18+D21+D12</f>
        <v>5175000</v>
      </c>
      <c r="E11" s="149">
        <f>E14+E16+E18+E21+E12</f>
        <v>5385000</v>
      </c>
      <c r="F11" s="149">
        <f>F14+F16+F18+F21+F12</f>
        <v>5432544.0599999996</v>
      </c>
      <c r="G11" s="149">
        <f t="shared" si="0"/>
        <v>799.63674633486346</v>
      </c>
      <c r="H11" s="150">
        <f t="shared" si="1"/>
        <v>100.88289805013926</v>
      </c>
    </row>
    <row r="12" spans="1:8" ht="24.95" customHeight="1" x14ac:dyDescent="0.25">
      <c r="A12" s="151">
        <v>632</v>
      </c>
      <c r="B12" s="152" t="s">
        <v>36</v>
      </c>
      <c r="C12" s="153">
        <f t="shared" ref="C12:F12" si="2">C13</f>
        <v>9532.91</v>
      </c>
      <c r="D12" s="153">
        <f t="shared" si="2"/>
        <v>0</v>
      </c>
      <c r="E12" s="153">
        <f t="shared" si="2"/>
        <v>0</v>
      </c>
      <c r="F12" s="153">
        <f t="shared" si="2"/>
        <v>0</v>
      </c>
      <c r="G12" s="153">
        <f t="shared" si="0"/>
        <v>0</v>
      </c>
      <c r="H12" s="154" t="e">
        <f t="shared" si="1"/>
        <v>#DIV/0!</v>
      </c>
    </row>
    <row r="13" spans="1:8" ht="24.95" customHeight="1" x14ac:dyDescent="0.25">
      <c r="A13" s="155">
        <v>6321</v>
      </c>
      <c r="B13" s="156" t="s">
        <v>37</v>
      </c>
      <c r="C13" s="157">
        <v>9532.91</v>
      </c>
      <c r="D13" s="157">
        <v>0</v>
      </c>
      <c r="E13" s="157">
        <v>0</v>
      </c>
      <c r="F13" s="157">
        <v>0</v>
      </c>
      <c r="G13" s="157">
        <f t="shared" si="0"/>
        <v>0</v>
      </c>
      <c r="H13" s="158" t="e">
        <f t="shared" si="1"/>
        <v>#DIV/0!</v>
      </c>
    </row>
    <row r="14" spans="1:8" ht="24.95" customHeight="1" x14ac:dyDescent="0.25">
      <c r="A14" s="159" t="s">
        <v>38</v>
      </c>
      <c r="B14" s="160" t="s">
        <v>39</v>
      </c>
      <c r="C14" s="161">
        <f t="shared" ref="C14:F14" si="3">C15</f>
        <v>65391.360000000001</v>
      </c>
      <c r="D14" s="161">
        <f t="shared" si="3"/>
        <v>60000</v>
      </c>
      <c r="E14" s="161">
        <f t="shared" si="3"/>
        <v>30000</v>
      </c>
      <c r="F14" s="161">
        <f t="shared" si="3"/>
        <v>30407.46</v>
      </c>
      <c r="G14" s="161">
        <f t="shared" si="0"/>
        <v>46.500730371718831</v>
      </c>
      <c r="H14" s="162">
        <f t="shared" si="1"/>
        <v>101.3582</v>
      </c>
    </row>
    <row r="15" spans="1:8" ht="24.95" customHeight="1" x14ac:dyDescent="0.25">
      <c r="A15" s="155" t="s">
        <v>40</v>
      </c>
      <c r="B15" s="156" t="s">
        <v>41</v>
      </c>
      <c r="C15" s="157">
        <v>65391.360000000001</v>
      </c>
      <c r="D15" s="157">
        <v>60000</v>
      </c>
      <c r="E15" s="157">
        <v>30000</v>
      </c>
      <c r="F15" s="157">
        <v>30407.46</v>
      </c>
      <c r="G15" s="157">
        <f t="shared" si="0"/>
        <v>46.500730371718831</v>
      </c>
      <c r="H15" s="158">
        <f t="shared" si="1"/>
        <v>101.3582</v>
      </c>
    </row>
    <row r="16" spans="1:8" ht="24.95" customHeight="1" x14ac:dyDescent="0.25">
      <c r="A16" s="159" t="s">
        <v>42</v>
      </c>
      <c r="B16" s="160" t="s">
        <v>43</v>
      </c>
      <c r="C16" s="161">
        <f t="shared" ref="C16:F16" si="4">C17</f>
        <v>192311.13</v>
      </c>
      <c r="D16" s="161">
        <f t="shared" si="4"/>
        <v>4635000</v>
      </c>
      <c r="E16" s="161">
        <f t="shared" si="4"/>
        <v>5135000</v>
      </c>
      <c r="F16" s="161">
        <f t="shared" si="4"/>
        <v>5122760.7799999993</v>
      </c>
      <c r="G16" s="161">
        <f t="shared" si="0"/>
        <v>2663.7879877259311</v>
      </c>
      <c r="H16" s="162">
        <f t="shared" si="1"/>
        <v>99.761651022395313</v>
      </c>
    </row>
    <row r="17" spans="1:8" ht="24.95" customHeight="1" x14ac:dyDescent="0.25">
      <c r="A17" s="155" t="s">
        <v>44</v>
      </c>
      <c r="B17" s="156" t="s">
        <v>45</v>
      </c>
      <c r="C17" s="157">
        <v>192311.13</v>
      </c>
      <c r="D17" s="157">
        <v>4635000</v>
      </c>
      <c r="E17" s="157">
        <v>5135000</v>
      </c>
      <c r="F17" s="157">
        <v>5122760.7799999993</v>
      </c>
      <c r="G17" s="157">
        <f t="shared" si="0"/>
        <v>2663.7879877259311</v>
      </c>
      <c r="H17" s="158">
        <f t="shared" si="1"/>
        <v>99.761651022395313</v>
      </c>
    </row>
    <row r="18" spans="1:8" ht="24.95" customHeight="1" x14ac:dyDescent="0.25">
      <c r="A18" s="159" t="s">
        <v>46</v>
      </c>
      <c r="B18" s="160" t="s">
        <v>47</v>
      </c>
      <c r="C18" s="161">
        <f t="shared" ref="C18:F18" si="5">SUM(C19:C20)</f>
        <v>412141.09</v>
      </c>
      <c r="D18" s="161">
        <f t="shared" si="5"/>
        <v>480000</v>
      </c>
      <c r="E18" s="161">
        <f t="shared" si="5"/>
        <v>220000</v>
      </c>
      <c r="F18" s="161">
        <f t="shared" si="5"/>
        <v>279375.82</v>
      </c>
      <c r="G18" s="161">
        <f t="shared" si="0"/>
        <v>67.786451479516401</v>
      </c>
      <c r="H18" s="162">
        <f t="shared" si="1"/>
        <v>126.98900909090909</v>
      </c>
    </row>
    <row r="19" spans="1:8" ht="24.95" customHeight="1" x14ac:dyDescent="0.25">
      <c r="A19" s="155" t="s">
        <v>48</v>
      </c>
      <c r="B19" s="156" t="s">
        <v>49</v>
      </c>
      <c r="C19" s="157">
        <v>300154.88</v>
      </c>
      <c r="D19" s="157">
        <v>480000</v>
      </c>
      <c r="E19" s="157">
        <v>220000</v>
      </c>
      <c r="F19" s="157">
        <v>279375.82</v>
      </c>
      <c r="G19" s="157">
        <f t="shared" si="0"/>
        <v>93.077220666877054</v>
      </c>
      <c r="H19" s="158">
        <f t="shared" si="1"/>
        <v>126.98900909090909</v>
      </c>
    </row>
    <row r="20" spans="1:8" s="72" customFormat="1" ht="24.95" customHeight="1" x14ac:dyDescent="0.25">
      <c r="A20" s="155" t="s">
        <v>50</v>
      </c>
      <c r="B20" s="156" t="s">
        <v>51</v>
      </c>
      <c r="C20" s="157">
        <v>111986.21</v>
      </c>
      <c r="D20" s="157">
        <v>0</v>
      </c>
      <c r="E20" s="157">
        <v>0</v>
      </c>
      <c r="F20" s="157">
        <v>0</v>
      </c>
      <c r="G20" s="157">
        <f t="shared" si="0"/>
        <v>0</v>
      </c>
      <c r="H20" s="158" t="e">
        <f t="shared" si="1"/>
        <v>#DIV/0!</v>
      </c>
    </row>
    <row r="21" spans="1:8" ht="24.95" customHeight="1" x14ac:dyDescent="0.25">
      <c r="A21" s="159" t="s">
        <v>52</v>
      </c>
      <c r="B21" s="160" t="s">
        <v>53</v>
      </c>
      <c r="C21" s="161">
        <f t="shared" ref="C21:F21" si="6">C22</f>
        <v>0</v>
      </c>
      <c r="D21" s="161">
        <f t="shared" si="6"/>
        <v>0</v>
      </c>
      <c r="E21" s="161">
        <f t="shared" si="6"/>
        <v>0</v>
      </c>
      <c r="F21" s="161">
        <f t="shared" si="6"/>
        <v>0</v>
      </c>
      <c r="G21" s="161" t="e">
        <f t="shared" si="0"/>
        <v>#DIV/0!</v>
      </c>
      <c r="H21" s="162" t="e">
        <f t="shared" si="1"/>
        <v>#DIV/0!</v>
      </c>
    </row>
    <row r="22" spans="1:8" ht="24.95" customHeight="1" x14ac:dyDescent="0.25">
      <c r="A22" s="155">
        <v>6391</v>
      </c>
      <c r="B22" s="156" t="s">
        <v>54</v>
      </c>
      <c r="C22" s="157">
        <v>0</v>
      </c>
      <c r="D22" s="157">
        <v>0</v>
      </c>
      <c r="E22" s="157">
        <v>0</v>
      </c>
      <c r="F22" s="157">
        <v>0</v>
      </c>
      <c r="G22" s="157" t="e">
        <f t="shared" si="0"/>
        <v>#DIV/0!</v>
      </c>
      <c r="H22" s="158" t="e">
        <f t="shared" si="1"/>
        <v>#DIV/0!</v>
      </c>
    </row>
    <row r="23" spans="1:8" ht="24.95" customHeight="1" x14ac:dyDescent="0.25">
      <c r="A23" s="147">
        <v>64</v>
      </c>
      <c r="B23" s="148" t="s">
        <v>55</v>
      </c>
      <c r="C23" s="149">
        <f t="shared" ref="C23:E23" si="7">C24+C28</f>
        <v>39707.009999999995</v>
      </c>
      <c r="D23" s="149">
        <f t="shared" si="7"/>
        <v>36000</v>
      </c>
      <c r="E23" s="149">
        <f t="shared" si="7"/>
        <v>41000</v>
      </c>
      <c r="F23" s="149">
        <f t="shared" ref="F23" si="8">F24+F28</f>
        <v>49655.28</v>
      </c>
      <c r="G23" s="149">
        <f t="shared" si="0"/>
        <v>125.05419068320683</v>
      </c>
      <c r="H23" s="150">
        <f t="shared" si="1"/>
        <v>121.11043902439025</v>
      </c>
    </row>
    <row r="24" spans="1:8" ht="24.95" customHeight="1" x14ac:dyDescent="0.25">
      <c r="A24" s="159">
        <v>641</v>
      </c>
      <c r="B24" s="160" t="s">
        <v>56</v>
      </c>
      <c r="C24" s="161">
        <f t="shared" ref="C24:E24" si="9">SUM(C25:C27)</f>
        <v>850.13</v>
      </c>
      <c r="D24" s="161">
        <f t="shared" si="9"/>
        <v>1000</v>
      </c>
      <c r="E24" s="161">
        <f t="shared" si="9"/>
        <v>1000</v>
      </c>
      <c r="F24" s="161">
        <f t="shared" ref="F24" si="10">SUM(F25:F27)</f>
        <v>0</v>
      </c>
      <c r="G24" s="161">
        <f t="shared" si="0"/>
        <v>0</v>
      </c>
      <c r="H24" s="162">
        <f t="shared" si="1"/>
        <v>0</v>
      </c>
    </row>
    <row r="25" spans="1:8" ht="24.95" customHeight="1" x14ac:dyDescent="0.25">
      <c r="A25" s="155">
        <v>6413</v>
      </c>
      <c r="B25" s="156" t="s">
        <v>57</v>
      </c>
      <c r="C25" s="157">
        <v>0</v>
      </c>
      <c r="D25" s="157">
        <v>0</v>
      </c>
      <c r="E25" s="157">
        <v>0</v>
      </c>
      <c r="F25" s="157">
        <v>0</v>
      </c>
      <c r="G25" s="157" t="e">
        <f t="shared" si="0"/>
        <v>#DIV/0!</v>
      </c>
      <c r="H25" s="158" t="e">
        <f t="shared" si="1"/>
        <v>#DIV/0!</v>
      </c>
    </row>
    <row r="26" spans="1:8" ht="24.95" customHeight="1" x14ac:dyDescent="0.25">
      <c r="A26" s="155">
        <v>6414</v>
      </c>
      <c r="B26" s="156" t="s">
        <v>58</v>
      </c>
      <c r="C26" s="157">
        <v>850.13</v>
      </c>
      <c r="D26" s="157">
        <v>1000</v>
      </c>
      <c r="E26" s="157">
        <v>1000</v>
      </c>
      <c r="F26" s="157">
        <v>0</v>
      </c>
      <c r="G26" s="157">
        <f t="shared" si="0"/>
        <v>0</v>
      </c>
      <c r="H26" s="158">
        <f t="shared" si="1"/>
        <v>0</v>
      </c>
    </row>
    <row r="27" spans="1:8" ht="24.95" customHeight="1" x14ac:dyDescent="0.25">
      <c r="A27" s="155">
        <v>6415</v>
      </c>
      <c r="B27" s="156" t="s">
        <v>59</v>
      </c>
      <c r="C27" s="157">
        <v>0</v>
      </c>
      <c r="D27" s="157">
        <v>0</v>
      </c>
      <c r="E27" s="157">
        <v>0</v>
      </c>
      <c r="F27" s="157">
        <v>0</v>
      </c>
      <c r="G27" s="157" t="e">
        <f t="shared" si="0"/>
        <v>#DIV/0!</v>
      </c>
      <c r="H27" s="158" t="e">
        <f t="shared" si="1"/>
        <v>#DIV/0!</v>
      </c>
    </row>
    <row r="28" spans="1:8" ht="24.95" customHeight="1" x14ac:dyDescent="0.25">
      <c r="A28" s="159">
        <v>642</v>
      </c>
      <c r="B28" s="160" t="s">
        <v>60</v>
      </c>
      <c r="C28" s="161">
        <f t="shared" ref="C28:F28" si="11">C29</f>
        <v>38856.879999999997</v>
      </c>
      <c r="D28" s="161">
        <f t="shared" si="11"/>
        <v>35000</v>
      </c>
      <c r="E28" s="161">
        <f t="shared" si="11"/>
        <v>40000</v>
      </c>
      <c r="F28" s="161">
        <f t="shared" si="11"/>
        <v>49655.28</v>
      </c>
      <c r="G28" s="161">
        <f t="shared" si="0"/>
        <v>127.7901879924482</v>
      </c>
      <c r="H28" s="162">
        <f t="shared" si="1"/>
        <v>124.1382</v>
      </c>
    </row>
    <row r="29" spans="1:8" ht="24.95" customHeight="1" x14ac:dyDescent="0.25">
      <c r="A29" s="155">
        <v>6429</v>
      </c>
      <c r="B29" s="156" t="s">
        <v>61</v>
      </c>
      <c r="C29" s="157">
        <v>38856.879999999997</v>
      </c>
      <c r="D29" s="157">
        <v>35000</v>
      </c>
      <c r="E29" s="157">
        <v>40000</v>
      </c>
      <c r="F29" s="157">
        <v>49655.28</v>
      </c>
      <c r="G29" s="157">
        <f t="shared" si="0"/>
        <v>127.7901879924482</v>
      </c>
      <c r="H29" s="158">
        <f t="shared" si="1"/>
        <v>124.1382</v>
      </c>
    </row>
    <row r="30" spans="1:8" ht="24.95" customHeight="1" x14ac:dyDescent="0.25">
      <c r="A30" s="147">
        <v>65</v>
      </c>
      <c r="B30" s="148" t="s">
        <v>62</v>
      </c>
      <c r="C30" s="149">
        <f t="shared" ref="C30:F30" si="12">C31</f>
        <v>112743.31</v>
      </c>
      <c r="D30" s="149">
        <f t="shared" si="12"/>
        <v>75000</v>
      </c>
      <c r="E30" s="149">
        <f t="shared" si="12"/>
        <v>63000</v>
      </c>
      <c r="F30" s="149">
        <f t="shared" si="12"/>
        <v>66588.069999999992</v>
      </c>
      <c r="G30" s="149">
        <f t="shared" si="0"/>
        <v>59.061659623085397</v>
      </c>
      <c r="H30" s="150">
        <f t="shared" si="1"/>
        <v>105.69534920634919</v>
      </c>
    </row>
    <row r="31" spans="1:8" ht="24.95" customHeight="1" x14ac:dyDescent="0.25">
      <c r="A31" s="159">
        <v>652</v>
      </c>
      <c r="B31" s="160" t="s">
        <v>63</v>
      </c>
      <c r="C31" s="161">
        <f t="shared" ref="C31:F31" si="13">C32</f>
        <v>112743.31</v>
      </c>
      <c r="D31" s="161">
        <f t="shared" si="13"/>
        <v>75000</v>
      </c>
      <c r="E31" s="161">
        <f t="shared" si="13"/>
        <v>63000</v>
      </c>
      <c r="F31" s="161">
        <f t="shared" si="13"/>
        <v>66588.069999999992</v>
      </c>
      <c r="G31" s="161">
        <f t="shared" si="0"/>
        <v>59.061659623085397</v>
      </c>
      <c r="H31" s="162">
        <f t="shared" si="1"/>
        <v>105.69534920634919</v>
      </c>
    </row>
    <row r="32" spans="1:8" ht="24.95" customHeight="1" x14ac:dyDescent="0.25">
      <c r="A32" s="155">
        <v>6526</v>
      </c>
      <c r="B32" s="156" t="s">
        <v>64</v>
      </c>
      <c r="C32" s="157">
        <v>112743.31</v>
      </c>
      <c r="D32" s="157">
        <v>75000</v>
      </c>
      <c r="E32" s="157">
        <v>63000</v>
      </c>
      <c r="F32" s="157">
        <v>66588.069999999992</v>
      </c>
      <c r="G32" s="157">
        <f t="shared" si="0"/>
        <v>59.061659623085397</v>
      </c>
      <c r="H32" s="158">
        <f t="shared" si="1"/>
        <v>105.69534920634919</v>
      </c>
    </row>
    <row r="33" spans="1:8" ht="24.95" customHeight="1" x14ac:dyDescent="0.25">
      <c r="A33" s="147">
        <v>66</v>
      </c>
      <c r="B33" s="148" t="s">
        <v>65</v>
      </c>
      <c r="C33" s="149">
        <f t="shared" ref="C33:E33" si="14">C34+C37</f>
        <v>5915269</v>
      </c>
      <c r="D33" s="149">
        <f t="shared" si="14"/>
        <v>6301000</v>
      </c>
      <c r="E33" s="149">
        <f t="shared" si="14"/>
        <v>5991000</v>
      </c>
      <c r="F33" s="149">
        <f t="shared" ref="F33" si="15">F34+F37</f>
        <v>6490567.25</v>
      </c>
      <c r="G33" s="149">
        <f t="shared" si="0"/>
        <v>109.72564814888383</v>
      </c>
      <c r="H33" s="150">
        <f t="shared" si="1"/>
        <v>108.3386287764981</v>
      </c>
    </row>
    <row r="34" spans="1:8" ht="24.95" customHeight="1" x14ac:dyDescent="0.25">
      <c r="A34" s="159">
        <v>661</v>
      </c>
      <c r="B34" s="160" t="s">
        <v>66</v>
      </c>
      <c r="C34" s="161">
        <f t="shared" ref="C34:E34" si="16">C36+C35</f>
        <v>5901581.9299999997</v>
      </c>
      <c r="D34" s="161">
        <f t="shared" si="16"/>
        <v>6301000</v>
      </c>
      <c r="E34" s="161">
        <f t="shared" si="16"/>
        <v>5981000</v>
      </c>
      <c r="F34" s="161">
        <f t="shared" ref="F34" si="17">F36+F35</f>
        <v>6480539.25</v>
      </c>
      <c r="G34" s="161">
        <f t="shared" si="0"/>
        <v>109.81020558330196</v>
      </c>
      <c r="H34" s="162">
        <f t="shared" si="1"/>
        <v>108.3521024912222</v>
      </c>
    </row>
    <row r="35" spans="1:8" ht="24.95" customHeight="1" x14ac:dyDescent="0.25">
      <c r="A35" s="155">
        <v>6614</v>
      </c>
      <c r="B35" s="156" t="s">
        <v>67</v>
      </c>
      <c r="C35" s="157">
        <v>477.3</v>
      </c>
      <c r="D35" s="157">
        <v>1000</v>
      </c>
      <c r="E35" s="157">
        <v>1000</v>
      </c>
      <c r="F35" s="157">
        <v>872.8</v>
      </c>
      <c r="G35" s="157">
        <f t="shared" si="0"/>
        <v>182.86193169914097</v>
      </c>
      <c r="H35" s="158">
        <f t="shared" si="1"/>
        <v>87.279999999999987</v>
      </c>
    </row>
    <row r="36" spans="1:8" ht="24.95" customHeight="1" x14ac:dyDescent="0.25">
      <c r="A36" s="155">
        <v>6615</v>
      </c>
      <c r="B36" s="156" t="s">
        <v>66</v>
      </c>
      <c r="C36" s="157">
        <v>5901104.6299999999</v>
      </c>
      <c r="D36" s="157">
        <v>6300000</v>
      </c>
      <c r="E36" s="157">
        <v>5980000</v>
      </c>
      <c r="F36" s="163">
        <v>6479666.4500000002</v>
      </c>
      <c r="G36" s="157">
        <f t="shared" si="0"/>
        <v>109.80429692872605</v>
      </c>
      <c r="H36" s="158">
        <f t="shared" si="1"/>
        <v>108.35562625418061</v>
      </c>
    </row>
    <row r="37" spans="1:8" ht="24.95" customHeight="1" x14ac:dyDescent="0.25">
      <c r="A37" s="159">
        <v>663</v>
      </c>
      <c r="B37" s="160" t="s">
        <v>68</v>
      </c>
      <c r="C37" s="164">
        <f t="shared" ref="C37:F37" si="18">C38</f>
        <v>13687.07</v>
      </c>
      <c r="D37" s="164">
        <f t="shared" si="18"/>
        <v>0</v>
      </c>
      <c r="E37" s="164">
        <f t="shared" si="18"/>
        <v>10000</v>
      </c>
      <c r="F37" s="164">
        <f t="shared" si="18"/>
        <v>10028</v>
      </c>
      <c r="G37" s="164">
        <f t="shared" si="0"/>
        <v>73.26622863768506</v>
      </c>
      <c r="H37" s="165">
        <f t="shared" si="1"/>
        <v>100.27999999999999</v>
      </c>
    </row>
    <row r="38" spans="1:8" ht="24.95" customHeight="1" x14ac:dyDescent="0.25">
      <c r="A38" s="155">
        <v>6631</v>
      </c>
      <c r="B38" s="156" t="s">
        <v>69</v>
      </c>
      <c r="C38" s="157">
        <v>13687.07</v>
      </c>
      <c r="D38" s="157">
        <v>0</v>
      </c>
      <c r="E38" s="157">
        <v>10000</v>
      </c>
      <c r="F38" s="163">
        <v>10028</v>
      </c>
      <c r="G38" s="157">
        <f t="shared" si="0"/>
        <v>73.26622863768506</v>
      </c>
      <c r="H38" s="158">
        <f t="shared" si="1"/>
        <v>100.27999999999999</v>
      </c>
    </row>
    <row r="39" spans="1:8" ht="24.95" customHeight="1" x14ac:dyDescent="0.25">
      <c r="A39" s="147">
        <v>67</v>
      </c>
      <c r="B39" s="148" t="s">
        <v>70</v>
      </c>
      <c r="C39" s="149">
        <f t="shared" ref="C39:E39" si="19">C40+C43</f>
        <v>11546035.440000001</v>
      </c>
      <c r="D39" s="149">
        <f t="shared" si="19"/>
        <v>13383700</v>
      </c>
      <c r="E39" s="149">
        <f t="shared" si="19"/>
        <v>15018700</v>
      </c>
      <c r="F39" s="149">
        <f t="shared" ref="F39" si="20">F40+F43</f>
        <v>13020113.549999999</v>
      </c>
      <c r="G39" s="149">
        <f t="shared" si="0"/>
        <v>112.76696332399267</v>
      </c>
      <c r="H39" s="150">
        <f t="shared" si="1"/>
        <v>86.692680125443616</v>
      </c>
    </row>
    <row r="40" spans="1:8" ht="24.95" customHeight="1" x14ac:dyDescent="0.25">
      <c r="A40" s="151">
        <v>671</v>
      </c>
      <c r="B40" s="152" t="s">
        <v>71</v>
      </c>
      <c r="C40" s="153">
        <f t="shared" ref="C40:E40" si="21">SUM(C41:C42)</f>
        <v>326943.46999999997</v>
      </c>
      <c r="D40" s="153">
        <f t="shared" si="21"/>
        <v>1233700</v>
      </c>
      <c r="E40" s="153">
        <f t="shared" si="21"/>
        <v>2123700</v>
      </c>
      <c r="F40" s="153">
        <f t="shared" ref="F40" si="22">SUM(F41:F42)</f>
        <v>653099.45000000007</v>
      </c>
      <c r="G40" s="153">
        <f t="shared" si="0"/>
        <v>199.75913573071213</v>
      </c>
      <c r="H40" s="154">
        <f t="shared" si="1"/>
        <v>30.752905306775911</v>
      </c>
    </row>
    <row r="41" spans="1:8" ht="24.95" customHeight="1" x14ac:dyDescent="0.25">
      <c r="A41" s="155">
        <v>6711</v>
      </c>
      <c r="B41" s="156" t="s">
        <v>72</v>
      </c>
      <c r="C41" s="157">
        <v>205443.47</v>
      </c>
      <c r="D41" s="157">
        <v>1148700</v>
      </c>
      <c r="E41" s="157">
        <v>1238700</v>
      </c>
      <c r="F41" s="163">
        <v>554229.57000000007</v>
      </c>
      <c r="G41" s="157">
        <f t="shared" si="0"/>
        <v>269.77229794648622</v>
      </c>
      <c r="H41" s="158">
        <f t="shared" si="1"/>
        <v>44.742840881569393</v>
      </c>
    </row>
    <row r="42" spans="1:8" ht="24.95" customHeight="1" x14ac:dyDescent="0.25">
      <c r="A42" s="155">
        <v>6712</v>
      </c>
      <c r="B42" s="156" t="s">
        <v>73</v>
      </c>
      <c r="C42" s="157">
        <v>121500</v>
      </c>
      <c r="D42" s="157">
        <v>85000</v>
      </c>
      <c r="E42" s="157">
        <v>885000</v>
      </c>
      <c r="F42" s="163">
        <v>98869.88</v>
      </c>
      <c r="G42" s="157">
        <f t="shared" si="0"/>
        <v>81.374386831275729</v>
      </c>
      <c r="H42" s="158">
        <f t="shared" si="1"/>
        <v>11.171737853107345</v>
      </c>
    </row>
    <row r="43" spans="1:8" ht="24.95" customHeight="1" x14ac:dyDescent="0.25">
      <c r="A43" s="151">
        <v>673</v>
      </c>
      <c r="B43" s="152" t="s">
        <v>74</v>
      </c>
      <c r="C43" s="153">
        <f t="shared" ref="C43:F43" si="23">C44</f>
        <v>11219091.970000001</v>
      </c>
      <c r="D43" s="153">
        <f t="shared" si="23"/>
        <v>12150000</v>
      </c>
      <c r="E43" s="153">
        <f t="shared" si="23"/>
        <v>12895000</v>
      </c>
      <c r="F43" s="153">
        <f t="shared" si="23"/>
        <v>12367014.1</v>
      </c>
      <c r="G43" s="153">
        <f t="shared" si="0"/>
        <v>110.23186308722272</v>
      </c>
      <c r="H43" s="154">
        <f t="shared" si="1"/>
        <v>95.905499030632029</v>
      </c>
    </row>
    <row r="44" spans="1:8" ht="24.95" customHeight="1" x14ac:dyDescent="0.25">
      <c r="A44" s="155">
        <v>6731</v>
      </c>
      <c r="B44" s="156" t="s">
        <v>75</v>
      </c>
      <c r="C44" s="157">
        <v>11219091.970000001</v>
      </c>
      <c r="D44" s="157">
        <v>12150000</v>
      </c>
      <c r="E44" s="157">
        <v>12895000</v>
      </c>
      <c r="F44" s="163">
        <v>12367014.1</v>
      </c>
      <c r="G44" s="157">
        <f t="shared" si="0"/>
        <v>110.23186308722272</v>
      </c>
      <c r="H44" s="158">
        <f t="shared" si="1"/>
        <v>95.905499030632029</v>
      </c>
    </row>
    <row r="45" spans="1:8" ht="24.95" customHeight="1" x14ac:dyDescent="0.25">
      <c r="A45" s="147">
        <v>68</v>
      </c>
      <c r="B45" s="148" t="s">
        <v>76</v>
      </c>
      <c r="C45" s="149">
        <f t="shared" ref="C45:F46" si="24">C46</f>
        <v>0</v>
      </c>
      <c r="D45" s="149">
        <f t="shared" si="24"/>
        <v>0</v>
      </c>
      <c r="E45" s="149">
        <f t="shared" si="24"/>
        <v>0</v>
      </c>
      <c r="F45" s="149">
        <f t="shared" si="24"/>
        <v>0</v>
      </c>
      <c r="G45" s="149" t="e">
        <f t="shared" si="0"/>
        <v>#DIV/0!</v>
      </c>
      <c r="H45" s="150" t="e">
        <f t="shared" si="1"/>
        <v>#DIV/0!</v>
      </c>
    </row>
    <row r="46" spans="1:8" ht="24.95" customHeight="1" x14ac:dyDescent="0.25">
      <c r="A46" s="151">
        <v>683</v>
      </c>
      <c r="B46" s="152" t="s">
        <v>76</v>
      </c>
      <c r="C46" s="153">
        <f t="shared" si="24"/>
        <v>0</v>
      </c>
      <c r="D46" s="153">
        <f t="shared" si="24"/>
        <v>0</v>
      </c>
      <c r="E46" s="153">
        <f t="shared" si="24"/>
        <v>0</v>
      </c>
      <c r="F46" s="153">
        <f t="shared" si="24"/>
        <v>0</v>
      </c>
      <c r="G46" s="153" t="e">
        <f t="shared" si="0"/>
        <v>#DIV/0!</v>
      </c>
      <c r="H46" s="154" t="e">
        <f t="shared" si="1"/>
        <v>#DIV/0!</v>
      </c>
    </row>
    <row r="47" spans="1:8" ht="24.95" customHeight="1" x14ac:dyDescent="0.25">
      <c r="A47" s="155">
        <v>6831</v>
      </c>
      <c r="B47" s="156" t="s">
        <v>76</v>
      </c>
      <c r="C47" s="157"/>
      <c r="D47" s="157"/>
      <c r="E47" s="157">
        <v>0</v>
      </c>
      <c r="F47" s="163">
        <v>0</v>
      </c>
      <c r="G47" s="157" t="e">
        <f t="shared" si="0"/>
        <v>#DIV/0!</v>
      </c>
      <c r="H47" s="158" t="e">
        <f t="shared" si="1"/>
        <v>#DIV/0!</v>
      </c>
    </row>
    <row r="48" spans="1:8" ht="24.95" customHeight="1" x14ac:dyDescent="0.25">
      <c r="A48" s="166">
        <v>7</v>
      </c>
      <c r="B48" s="167" t="s">
        <v>77</v>
      </c>
      <c r="C48" s="168">
        <f t="shared" ref="C48:F50" si="25">C49</f>
        <v>0</v>
      </c>
      <c r="D48" s="168">
        <f t="shared" si="25"/>
        <v>0</v>
      </c>
      <c r="E48" s="168">
        <f t="shared" si="25"/>
        <v>0</v>
      </c>
      <c r="F48" s="168">
        <f t="shared" si="25"/>
        <v>22041.9</v>
      </c>
      <c r="G48" s="168" t="e">
        <f t="shared" si="0"/>
        <v>#DIV/0!</v>
      </c>
      <c r="H48" s="169" t="e">
        <f t="shared" si="1"/>
        <v>#DIV/0!</v>
      </c>
    </row>
    <row r="49" spans="1:8" ht="24.95" customHeight="1" x14ac:dyDescent="0.25">
      <c r="A49" s="170">
        <v>72</v>
      </c>
      <c r="B49" s="171" t="s">
        <v>78</v>
      </c>
      <c r="C49" s="172">
        <f t="shared" si="25"/>
        <v>0</v>
      </c>
      <c r="D49" s="172">
        <f t="shared" si="25"/>
        <v>0</v>
      </c>
      <c r="E49" s="172">
        <f t="shared" si="25"/>
        <v>0</v>
      </c>
      <c r="F49" s="172">
        <f t="shared" si="25"/>
        <v>22041.9</v>
      </c>
      <c r="G49" s="172" t="e">
        <f t="shared" si="0"/>
        <v>#DIV/0!</v>
      </c>
      <c r="H49" s="173" t="e">
        <f t="shared" si="1"/>
        <v>#DIV/0!</v>
      </c>
    </row>
    <row r="50" spans="1:8" ht="24.95" customHeight="1" x14ac:dyDescent="0.25">
      <c r="A50" s="174">
        <v>723</v>
      </c>
      <c r="B50" s="175" t="s">
        <v>79</v>
      </c>
      <c r="C50" s="176">
        <f t="shared" si="25"/>
        <v>0</v>
      </c>
      <c r="D50" s="176">
        <f t="shared" si="25"/>
        <v>0</v>
      </c>
      <c r="E50" s="176">
        <f t="shared" si="25"/>
        <v>0</v>
      </c>
      <c r="F50" s="176">
        <f t="shared" si="25"/>
        <v>22041.9</v>
      </c>
      <c r="G50" s="176" t="e">
        <f t="shared" si="0"/>
        <v>#DIV/0!</v>
      </c>
      <c r="H50" s="177" t="e">
        <f t="shared" si="1"/>
        <v>#DIV/0!</v>
      </c>
    </row>
    <row r="51" spans="1:8" ht="24.95" customHeight="1" thickBot="1" x14ac:dyDescent="0.3">
      <c r="A51" s="178">
        <v>7231</v>
      </c>
      <c r="B51" s="179" t="s">
        <v>80</v>
      </c>
      <c r="C51" s="53">
        <v>0</v>
      </c>
      <c r="D51" s="53">
        <v>0</v>
      </c>
      <c r="E51" s="53">
        <v>0</v>
      </c>
      <c r="F51" s="53">
        <v>22041.9</v>
      </c>
      <c r="G51" s="53" t="e">
        <f t="shared" si="0"/>
        <v>#DIV/0!</v>
      </c>
      <c r="H51" s="180" t="e">
        <f t="shared" si="1"/>
        <v>#DIV/0!</v>
      </c>
    </row>
    <row r="52" spans="1:8" ht="16.5" thickTop="1" thickBot="1" x14ac:dyDescent="0.3">
      <c r="C52" s="181"/>
      <c r="D52" s="181"/>
      <c r="E52" s="181"/>
      <c r="F52" s="181"/>
      <c r="G52" s="181"/>
      <c r="H52" s="181"/>
    </row>
    <row r="53" spans="1:8" s="134" customFormat="1" ht="46.5" thickTop="1" thickBot="1" x14ac:dyDescent="0.3">
      <c r="A53" s="130" t="s">
        <v>24</v>
      </c>
      <c r="B53" s="131" t="s">
        <v>25</v>
      </c>
      <c r="C53" s="132" t="s">
        <v>29</v>
      </c>
      <c r="D53" s="132" t="s">
        <v>179</v>
      </c>
      <c r="E53" s="132" t="s">
        <v>180</v>
      </c>
      <c r="F53" s="132" t="s">
        <v>181</v>
      </c>
      <c r="G53" s="132" t="s">
        <v>30</v>
      </c>
      <c r="H53" s="133" t="s">
        <v>31</v>
      </c>
    </row>
    <row r="54" spans="1:8" s="100" customFormat="1" ht="9.9499999999999993" customHeight="1" thickTop="1" thickBot="1" x14ac:dyDescent="0.3">
      <c r="A54" s="135">
        <v>0</v>
      </c>
      <c r="B54" s="136">
        <v>1</v>
      </c>
      <c r="C54" s="137">
        <v>2</v>
      </c>
      <c r="D54" s="137">
        <v>3</v>
      </c>
      <c r="E54" s="137">
        <v>4</v>
      </c>
      <c r="F54" s="137">
        <v>5</v>
      </c>
      <c r="G54" s="137">
        <v>6</v>
      </c>
      <c r="H54" s="138">
        <v>7</v>
      </c>
    </row>
    <row r="55" spans="1:8" ht="24.95" customHeight="1" thickTop="1" x14ac:dyDescent="0.25">
      <c r="A55" s="139"/>
      <c r="B55" s="140" t="s">
        <v>81</v>
      </c>
      <c r="C55" s="141">
        <f>C56+C113</f>
        <v>20275950.649999999</v>
      </c>
      <c r="D55" s="141">
        <f>D56+D113</f>
        <v>26970700</v>
      </c>
      <c r="E55" s="141">
        <f>E56+E113</f>
        <v>28255730</v>
      </c>
      <c r="F55" s="141">
        <f>F56+F113</f>
        <v>24675500.300000001</v>
      </c>
      <c r="G55" s="141">
        <f>F55/C55*100</f>
        <v>121.69836436251143</v>
      </c>
      <c r="H55" s="142">
        <f>F55/E55*100</f>
        <v>87.329190574796684</v>
      </c>
    </row>
    <row r="56" spans="1:8" ht="24.95" customHeight="1" x14ac:dyDescent="0.25">
      <c r="A56" s="143">
        <v>3</v>
      </c>
      <c r="B56" s="182" t="s">
        <v>82</v>
      </c>
      <c r="C56" s="145">
        <f>C57+C67+C103+C108</f>
        <v>19494485.579999998</v>
      </c>
      <c r="D56" s="145">
        <f>D57+D67+D103+D108</f>
        <v>26013340</v>
      </c>
      <c r="E56" s="145">
        <f>E57+E67+E103+E108</f>
        <v>27071268</v>
      </c>
      <c r="F56" s="145">
        <f>F57+F67+F103+F108</f>
        <v>24308266.560000002</v>
      </c>
      <c r="G56" s="145">
        <f t="shared" ref="G56:G122" si="26">F56/C56*100</f>
        <v>124.69303927126249</v>
      </c>
      <c r="H56" s="146">
        <f t="shared" ref="H56:H122" si="27">F56/E56*100</f>
        <v>89.793601688698161</v>
      </c>
    </row>
    <row r="57" spans="1:8" ht="24.95" customHeight="1" x14ac:dyDescent="0.25">
      <c r="A57" s="147">
        <v>31</v>
      </c>
      <c r="B57" s="183" t="s">
        <v>83</v>
      </c>
      <c r="C57" s="184">
        <f t="shared" ref="C57:E57" si="28">C58+C62+C64</f>
        <v>14527545.229999999</v>
      </c>
      <c r="D57" s="184">
        <f t="shared" si="28"/>
        <v>14993300</v>
      </c>
      <c r="E57" s="184">
        <f t="shared" si="28"/>
        <v>15341800</v>
      </c>
      <c r="F57" s="184">
        <f t="shared" ref="F57" si="29">F58+F62+F64</f>
        <v>15110760.24</v>
      </c>
      <c r="G57" s="184">
        <f t="shared" si="26"/>
        <v>104.01454616569109</v>
      </c>
      <c r="H57" s="185">
        <f t="shared" si="27"/>
        <v>98.494050502548589</v>
      </c>
    </row>
    <row r="58" spans="1:8" ht="24.95" customHeight="1" x14ac:dyDescent="0.25">
      <c r="A58" s="159">
        <v>311</v>
      </c>
      <c r="B58" s="186" t="s">
        <v>84</v>
      </c>
      <c r="C58" s="164">
        <f t="shared" ref="C58:E58" si="30">SUM(C59:C61)</f>
        <v>11958984.799999999</v>
      </c>
      <c r="D58" s="164">
        <f t="shared" si="30"/>
        <v>12291300</v>
      </c>
      <c r="E58" s="164">
        <f t="shared" si="30"/>
        <v>12631800</v>
      </c>
      <c r="F58" s="164">
        <f t="shared" ref="F58" si="31">SUM(F59:F61)</f>
        <v>12431045.449999999</v>
      </c>
      <c r="G58" s="164">
        <f t="shared" si="26"/>
        <v>103.94733046236499</v>
      </c>
      <c r="H58" s="165">
        <f t="shared" si="27"/>
        <v>98.410720958216558</v>
      </c>
    </row>
    <row r="59" spans="1:8" ht="24.95" customHeight="1" x14ac:dyDescent="0.25">
      <c r="A59" s="155">
        <v>3111</v>
      </c>
      <c r="B59" s="187" t="s">
        <v>85</v>
      </c>
      <c r="C59" s="157">
        <v>11700137</v>
      </c>
      <c r="D59" s="157">
        <v>12015000</v>
      </c>
      <c r="E59" s="157">
        <v>12355000</v>
      </c>
      <c r="F59" s="163">
        <v>12169057.729999999</v>
      </c>
      <c r="G59" s="157">
        <f t="shared" si="26"/>
        <v>104.00782255797516</v>
      </c>
      <c r="H59" s="158">
        <f t="shared" si="27"/>
        <v>98.495003885066765</v>
      </c>
    </row>
    <row r="60" spans="1:8" ht="24.95" customHeight="1" x14ac:dyDescent="0.25">
      <c r="A60" s="155">
        <v>3112</v>
      </c>
      <c r="B60" s="187" t="s">
        <v>86</v>
      </c>
      <c r="C60" s="157">
        <v>1386.36</v>
      </c>
      <c r="D60" s="157">
        <v>1300</v>
      </c>
      <c r="E60" s="157">
        <v>1800</v>
      </c>
      <c r="F60" s="163">
        <v>1602.13</v>
      </c>
      <c r="G60" s="157">
        <f t="shared" si="26"/>
        <v>115.56377852794371</v>
      </c>
      <c r="H60" s="158">
        <f t="shared" si="27"/>
        <v>89.007222222222225</v>
      </c>
    </row>
    <row r="61" spans="1:8" ht="24.95" customHeight="1" x14ac:dyDescent="0.25">
      <c r="A61" s="155">
        <v>3113</v>
      </c>
      <c r="B61" s="187" t="s">
        <v>87</v>
      </c>
      <c r="C61" s="157">
        <v>257461.44</v>
      </c>
      <c r="D61" s="157">
        <v>275000</v>
      </c>
      <c r="E61" s="157">
        <v>275000</v>
      </c>
      <c r="F61" s="163">
        <v>260385.59</v>
      </c>
      <c r="G61" s="157">
        <f t="shared" si="26"/>
        <v>101.13576231065902</v>
      </c>
      <c r="H61" s="158">
        <f t="shared" si="27"/>
        <v>94.685669090909087</v>
      </c>
    </row>
    <row r="62" spans="1:8" ht="24.95" customHeight="1" x14ac:dyDescent="0.25">
      <c r="A62" s="159">
        <v>312</v>
      </c>
      <c r="B62" s="186" t="s">
        <v>88</v>
      </c>
      <c r="C62" s="161">
        <f t="shared" ref="C62:F62" si="32">C63</f>
        <v>698314.21</v>
      </c>
      <c r="D62" s="161">
        <f t="shared" si="32"/>
        <v>722000</v>
      </c>
      <c r="E62" s="161">
        <f t="shared" si="32"/>
        <v>710000</v>
      </c>
      <c r="F62" s="161">
        <f t="shared" si="32"/>
        <v>682741.14</v>
      </c>
      <c r="G62" s="161">
        <f t="shared" si="26"/>
        <v>97.769905040311301</v>
      </c>
      <c r="H62" s="162">
        <f t="shared" si="27"/>
        <v>96.160723943661978</v>
      </c>
    </row>
    <row r="63" spans="1:8" ht="24.95" customHeight="1" x14ac:dyDescent="0.25">
      <c r="A63" s="155">
        <v>3121</v>
      </c>
      <c r="B63" s="187" t="s">
        <v>88</v>
      </c>
      <c r="C63" s="157">
        <v>698314.21</v>
      </c>
      <c r="D63" s="157">
        <v>722000</v>
      </c>
      <c r="E63" s="157">
        <v>710000</v>
      </c>
      <c r="F63" s="163">
        <v>682741.14</v>
      </c>
      <c r="G63" s="157">
        <f t="shared" si="26"/>
        <v>97.769905040311301</v>
      </c>
      <c r="H63" s="158">
        <f t="shared" si="27"/>
        <v>96.160723943661978</v>
      </c>
    </row>
    <row r="64" spans="1:8" ht="24.95" customHeight="1" x14ac:dyDescent="0.25">
      <c r="A64" s="159">
        <v>313</v>
      </c>
      <c r="B64" s="186" t="s">
        <v>89</v>
      </c>
      <c r="C64" s="161">
        <f t="shared" ref="C64:F64" si="33">SUM(C65:C66)</f>
        <v>1870246.22</v>
      </c>
      <c r="D64" s="161">
        <f t="shared" si="33"/>
        <v>1980000</v>
      </c>
      <c r="E64" s="161">
        <f t="shared" si="33"/>
        <v>2000000</v>
      </c>
      <c r="F64" s="161">
        <f t="shared" si="33"/>
        <v>1996973.65</v>
      </c>
      <c r="G64" s="161">
        <f t="shared" si="26"/>
        <v>106.77597573222204</v>
      </c>
      <c r="H64" s="162">
        <f t="shared" si="27"/>
        <v>99.848682499999995</v>
      </c>
    </row>
    <row r="65" spans="1:8" ht="24.95" customHeight="1" x14ac:dyDescent="0.25">
      <c r="A65" s="155">
        <v>3132</v>
      </c>
      <c r="B65" s="187" t="s">
        <v>90</v>
      </c>
      <c r="C65" s="157">
        <v>1870246.22</v>
      </c>
      <c r="D65" s="157">
        <v>1980000</v>
      </c>
      <c r="E65" s="157">
        <v>2000000</v>
      </c>
      <c r="F65" s="163">
        <v>1996973.65</v>
      </c>
      <c r="G65" s="157">
        <f t="shared" si="26"/>
        <v>106.77597573222204</v>
      </c>
      <c r="H65" s="158">
        <f t="shared" si="27"/>
        <v>99.848682499999995</v>
      </c>
    </row>
    <row r="66" spans="1:8" ht="24.95" customHeight="1" x14ac:dyDescent="0.25">
      <c r="A66" s="155">
        <v>3133</v>
      </c>
      <c r="B66" s="187" t="s">
        <v>91</v>
      </c>
      <c r="C66" s="157">
        <v>0</v>
      </c>
      <c r="D66" s="157">
        <v>0</v>
      </c>
      <c r="E66" s="157">
        <v>0</v>
      </c>
      <c r="F66" s="163">
        <v>0</v>
      </c>
      <c r="G66" s="157" t="e">
        <f t="shared" si="26"/>
        <v>#DIV/0!</v>
      </c>
      <c r="H66" s="158" t="e">
        <f t="shared" si="27"/>
        <v>#DIV/0!</v>
      </c>
    </row>
    <row r="67" spans="1:8" ht="24.95" customHeight="1" x14ac:dyDescent="0.25">
      <c r="A67" s="147">
        <v>32</v>
      </c>
      <c r="B67" s="183" t="s">
        <v>92</v>
      </c>
      <c r="C67" s="149">
        <f>C68+C73+C80+C90+C95+C92</f>
        <v>4948572.4099999992</v>
      </c>
      <c r="D67" s="149">
        <f t="shared" ref="D67:F67" si="34">D68+D73+D80+D90+D95+D92</f>
        <v>11001940</v>
      </c>
      <c r="E67" s="149">
        <f t="shared" si="34"/>
        <v>11705868</v>
      </c>
      <c r="F67" s="149">
        <f t="shared" si="34"/>
        <v>9174225.3200000003</v>
      </c>
      <c r="G67" s="149">
        <f t="shared" si="26"/>
        <v>185.39135249311229</v>
      </c>
      <c r="H67" s="150">
        <f t="shared" si="27"/>
        <v>78.372875210962576</v>
      </c>
    </row>
    <row r="68" spans="1:8" ht="24.95" customHeight="1" x14ac:dyDescent="0.25">
      <c r="A68" s="159">
        <v>321</v>
      </c>
      <c r="B68" s="186" t="s">
        <v>93</v>
      </c>
      <c r="C68" s="161">
        <f t="shared" ref="C68:E68" si="35">SUM(C69:C72)</f>
        <v>296167.04000000004</v>
      </c>
      <c r="D68" s="161">
        <f t="shared" si="35"/>
        <v>325500</v>
      </c>
      <c r="E68" s="161">
        <f t="shared" si="35"/>
        <v>288500</v>
      </c>
      <c r="F68" s="161">
        <f t="shared" ref="F68" si="36">SUM(F69:F72)</f>
        <v>274818.05</v>
      </c>
      <c r="G68" s="161">
        <f t="shared" si="26"/>
        <v>92.791571270050838</v>
      </c>
      <c r="H68" s="162">
        <f t="shared" si="27"/>
        <v>95.257556325823217</v>
      </c>
    </row>
    <row r="69" spans="1:8" ht="24.95" customHeight="1" x14ac:dyDescent="0.25">
      <c r="A69" s="155">
        <v>3211</v>
      </c>
      <c r="B69" s="187" t="s">
        <v>94</v>
      </c>
      <c r="C69" s="157">
        <v>45027.68</v>
      </c>
      <c r="D69" s="157">
        <v>51000</v>
      </c>
      <c r="E69" s="157">
        <v>47500</v>
      </c>
      <c r="F69" s="163">
        <v>39409.240000000005</v>
      </c>
      <c r="G69" s="157">
        <f t="shared" si="26"/>
        <v>87.522252978612286</v>
      </c>
      <c r="H69" s="158">
        <f t="shared" si="27"/>
        <v>82.966821052631587</v>
      </c>
    </row>
    <row r="70" spans="1:8" ht="24.95" customHeight="1" x14ac:dyDescent="0.25">
      <c r="A70" s="155">
        <v>3212</v>
      </c>
      <c r="B70" s="187" t="s">
        <v>95</v>
      </c>
      <c r="C70" s="157">
        <v>230697.16</v>
      </c>
      <c r="D70" s="157">
        <v>235000</v>
      </c>
      <c r="E70" s="157">
        <v>215000</v>
      </c>
      <c r="F70" s="163">
        <v>211765.19</v>
      </c>
      <c r="G70" s="157">
        <f t="shared" si="26"/>
        <v>91.79358341472431</v>
      </c>
      <c r="H70" s="158">
        <f t="shared" si="27"/>
        <v>98.495437209302324</v>
      </c>
    </row>
    <row r="71" spans="1:8" ht="24.95" customHeight="1" x14ac:dyDescent="0.25">
      <c r="A71" s="155">
        <v>3213</v>
      </c>
      <c r="B71" s="187" t="s">
        <v>96</v>
      </c>
      <c r="C71" s="157">
        <v>16763</v>
      </c>
      <c r="D71" s="157">
        <v>35000</v>
      </c>
      <c r="E71" s="157">
        <v>25000</v>
      </c>
      <c r="F71" s="163">
        <v>23096.120000000003</v>
      </c>
      <c r="G71" s="157">
        <f t="shared" si="26"/>
        <v>137.78034957943092</v>
      </c>
      <c r="H71" s="158">
        <f t="shared" si="27"/>
        <v>92.384480000000011</v>
      </c>
    </row>
    <row r="72" spans="1:8" ht="24.95" customHeight="1" x14ac:dyDescent="0.25">
      <c r="A72" s="155">
        <v>3214</v>
      </c>
      <c r="B72" s="187" t="s">
        <v>97</v>
      </c>
      <c r="C72" s="157">
        <v>3679.2</v>
      </c>
      <c r="D72" s="157">
        <v>4500</v>
      </c>
      <c r="E72" s="157">
        <v>1000</v>
      </c>
      <c r="F72" s="163">
        <v>547.5</v>
      </c>
      <c r="G72" s="157">
        <f t="shared" si="26"/>
        <v>14.880952380952381</v>
      </c>
      <c r="H72" s="158">
        <f t="shared" si="27"/>
        <v>54.75</v>
      </c>
    </row>
    <row r="73" spans="1:8" ht="24.95" customHeight="1" x14ac:dyDescent="0.25">
      <c r="A73" s="159">
        <v>322</v>
      </c>
      <c r="B73" s="186" t="s">
        <v>98</v>
      </c>
      <c r="C73" s="161">
        <f t="shared" ref="C73:F73" si="37">SUM(C74:C79)</f>
        <v>2166666.1199999996</v>
      </c>
      <c r="D73" s="161">
        <f t="shared" si="37"/>
        <v>2946421</v>
      </c>
      <c r="E73" s="161">
        <f t="shared" si="37"/>
        <v>787852</v>
      </c>
      <c r="F73" s="161">
        <f t="shared" si="37"/>
        <v>593710.99</v>
      </c>
      <c r="G73" s="161">
        <f t="shared" si="26"/>
        <v>27.402052606056355</v>
      </c>
      <c r="H73" s="162">
        <f t="shared" si="27"/>
        <v>75.358187832232446</v>
      </c>
    </row>
    <row r="74" spans="1:8" ht="24.95" customHeight="1" x14ac:dyDescent="0.25">
      <c r="A74" s="155">
        <v>3221</v>
      </c>
      <c r="B74" s="187" t="s">
        <v>99</v>
      </c>
      <c r="C74" s="157">
        <v>140886.96</v>
      </c>
      <c r="D74" s="157">
        <v>158270</v>
      </c>
      <c r="E74" s="157">
        <v>156545</v>
      </c>
      <c r="F74" s="163">
        <v>152133.1</v>
      </c>
      <c r="G74" s="157">
        <f t="shared" si="26"/>
        <v>107.98238531089039</v>
      </c>
      <c r="H74" s="158">
        <f t="shared" si="27"/>
        <v>97.18170494107126</v>
      </c>
    </row>
    <row r="75" spans="1:8" ht="24.95" customHeight="1" x14ac:dyDescent="0.25">
      <c r="A75" s="155">
        <v>3222</v>
      </c>
      <c r="B75" s="187" t="s">
        <v>100</v>
      </c>
      <c r="C75" s="157">
        <v>1615114.45</v>
      </c>
      <c r="D75" s="157">
        <v>2115713</v>
      </c>
      <c r="E75" s="157">
        <v>37000</v>
      </c>
      <c r="F75" s="163">
        <v>41935.54</v>
      </c>
      <c r="G75" s="157">
        <f t="shared" si="26"/>
        <v>2.5964438619195072</v>
      </c>
      <c r="H75" s="158">
        <f t="shared" si="27"/>
        <v>113.33929729729731</v>
      </c>
    </row>
    <row r="76" spans="1:8" ht="24.95" customHeight="1" x14ac:dyDescent="0.25">
      <c r="A76" s="155">
        <v>3223</v>
      </c>
      <c r="B76" s="187" t="s">
        <v>101</v>
      </c>
      <c r="C76" s="157">
        <v>284787.84999999998</v>
      </c>
      <c r="D76" s="157">
        <v>394868</v>
      </c>
      <c r="E76" s="157">
        <v>396505</v>
      </c>
      <c r="F76" s="163">
        <v>284838</v>
      </c>
      <c r="G76" s="157">
        <f t="shared" si="26"/>
        <v>100.01760959956685</v>
      </c>
      <c r="H76" s="158">
        <f t="shared" si="27"/>
        <v>71.837177336981881</v>
      </c>
    </row>
    <row r="77" spans="1:8" ht="24.95" customHeight="1" x14ac:dyDescent="0.25">
      <c r="A77" s="155">
        <v>3224</v>
      </c>
      <c r="B77" s="187" t="s">
        <v>102</v>
      </c>
      <c r="C77" s="157">
        <v>89165.04</v>
      </c>
      <c r="D77" s="157">
        <v>194500</v>
      </c>
      <c r="E77" s="157">
        <v>189695</v>
      </c>
      <c r="F77" s="163">
        <v>106200.58</v>
      </c>
      <c r="G77" s="157">
        <f t="shared" si="26"/>
        <v>119.10562704844861</v>
      </c>
      <c r="H77" s="158">
        <f t="shared" si="27"/>
        <v>55.984912622894647</v>
      </c>
    </row>
    <row r="78" spans="1:8" ht="24.95" customHeight="1" x14ac:dyDescent="0.25">
      <c r="A78" s="155">
        <v>3225</v>
      </c>
      <c r="B78" s="187" t="s">
        <v>103</v>
      </c>
      <c r="C78" s="157">
        <v>30350.400000000001</v>
      </c>
      <c r="D78" s="157">
        <v>20000</v>
      </c>
      <c r="E78" s="157">
        <v>5000</v>
      </c>
      <c r="F78" s="163">
        <v>6221.6</v>
      </c>
      <c r="G78" s="157">
        <f t="shared" si="26"/>
        <v>20.499235594918026</v>
      </c>
      <c r="H78" s="158">
        <f t="shared" si="27"/>
        <v>124.43200000000002</v>
      </c>
    </row>
    <row r="79" spans="1:8" ht="24.95" customHeight="1" x14ac:dyDescent="0.25">
      <c r="A79" s="155">
        <v>3227</v>
      </c>
      <c r="B79" s="187" t="s">
        <v>104</v>
      </c>
      <c r="C79" s="157">
        <v>6361.42</v>
      </c>
      <c r="D79" s="157">
        <v>63070</v>
      </c>
      <c r="E79" s="157">
        <v>3107</v>
      </c>
      <c r="F79" s="163">
        <v>2382.17</v>
      </c>
      <c r="G79" s="157">
        <f t="shared" si="26"/>
        <v>37.447142304705558</v>
      </c>
      <c r="H79" s="158">
        <f t="shared" si="27"/>
        <v>76.671065336337307</v>
      </c>
    </row>
    <row r="80" spans="1:8" ht="24.95" customHeight="1" x14ac:dyDescent="0.25">
      <c r="A80" s="159">
        <v>323</v>
      </c>
      <c r="B80" s="186" t="s">
        <v>105</v>
      </c>
      <c r="C80" s="161">
        <f t="shared" ref="C80:F80" si="38">SUM(C81:C89)</f>
        <v>2327642.8699999996</v>
      </c>
      <c r="D80" s="161">
        <f t="shared" si="38"/>
        <v>2973719</v>
      </c>
      <c r="E80" s="161">
        <f t="shared" si="38"/>
        <v>3026414</v>
      </c>
      <c r="F80" s="161">
        <f t="shared" si="38"/>
        <v>2698216.1799999997</v>
      </c>
      <c r="G80" s="161">
        <f t="shared" si="26"/>
        <v>115.92053982061262</v>
      </c>
      <c r="H80" s="162">
        <f t="shared" si="27"/>
        <v>89.15555439539996</v>
      </c>
    </row>
    <row r="81" spans="1:8" ht="24.95" customHeight="1" x14ac:dyDescent="0.25">
      <c r="A81" s="155">
        <v>3231</v>
      </c>
      <c r="B81" s="187" t="s">
        <v>106</v>
      </c>
      <c r="C81" s="157">
        <v>78755.28</v>
      </c>
      <c r="D81" s="157">
        <v>120190</v>
      </c>
      <c r="E81" s="157">
        <v>75285</v>
      </c>
      <c r="F81" s="163">
        <v>60999.149999999994</v>
      </c>
      <c r="G81" s="157">
        <f t="shared" si="26"/>
        <v>77.454044985936179</v>
      </c>
      <c r="H81" s="158">
        <f t="shared" si="27"/>
        <v>81.024307631002173</v>
      </c>
    </row>
    <row r="82" spans="1:8" ht="24.95" customHeight="1" x14ac:dyDescent="0.25">
      <c r="A82" s="155">
        <v>3232</v>
      </c>
      <c r="B82" s="187" t="s">
        <v>107</v>
      </c>
      <c r="C82" s="157">
        <v>452055.68</v>
      </c>
      <c r="D82" s="157">
        <v>468171</v>
      </c>
      <c r="E82" s="157">
        <v>473933</v>
      </c>
      <c r="F82" s="163">
        <v>364393.25000000006</v>
      </c>
      <c r="G82" s="157">
        <f t="shared" si="26"/>
        <v>80.608045893815572</v>
      </c>
      <c r="H82" s="158">
        <f t="shared" si="27"/>
        <v>76.887081085301105</v>
      </c>
    </row>
    <row r="83" spans="1:8" ht="24.95" customHeight="1" x14ac:dyDescent="0.25">
      <c r="A83" s="155">
        <v>3233</v>
      </c>
      <c r="B83" s="187" t="s">
        <v>108</v>
      </c>
      <c r="C83" s="157">
        <v>19366.830000000002</v>
      </c>
      <c r="D83" s="157">
        <v>32608</v>
      </c>
      <c r="E83" s="157">
        <v>29995</v>
      </c>
      <c r="F83" s="163">
        <v>21480.73</v>
      </c>
      <c r="G83" s="157">
        <f t="shared" si="26"/>
        <v>110.91505424480927</v>
      </c>
      <c r="H83" s="158">
        <f t="shared" si="27"/>
        <v>71.614369061510246</v>
      </c>
    </row>
    <row r="84" spans="1:8" ht="24.95" customHeight="1" x14ac:dyDescent="0.25">
      <c r="A84" s="155">
        <v>3234</v>
      </c>
      <c r="B84" s="187" t="s">
        <v>109</v>
      </c>
      <c r="C84" s="157">
        <v>346977.35</v>
      </c>
      <c r="D84" s="157">
        <v>407320</v>
      </c>
      <c r="E84" s="157">
        <v>429195</v>
      </c>
      <c r="F84" s="163">
        <v>379793.07</v>
      </c>
      <c r="G84" s="157">
        <f t="shared" si="26"/>
        <v>109.45759716016046</v>
      </c>
      <c r="H84" s="158">
        <f t="shared" si="27"/>
        <v>88.489630587495199</v>
      </c>
    </row>
    <row r="85" spans="1:8" ht="24.95" customHeight="1" x14ac:dyDescent="0.25">
      <c r="A85" s="155">
        <v>3235</v>
      </c>
      <c r="B85" s="187" t="s">
        <v>110</v>
      </c>
      <c r="C85" s="157">
        <v>256661.35</v>
      </c>
      <c r="D85" s="157">
        <v>440984</v>
      </c>
      <c r="E85" s="157">
        <v>423162</v>
      </c>
      <c r="F85" s="163">
        <v>372742.41000000003</v>
      </c>
      <c r="G85" s="157">
        <f t="shared" si="26"/>
        <v>145.22732386469565</v>
      </c>
      <c r="H85" s="158">
        <f t="shared" si="27"/>
        <v>88.085038354105521</v>
      </c>
    </row>
    <row r="86" spans="1:8" ht="24.95" customHeight="1" x14ac:dyDescent="0.25">
      <c r="A86" s="155">
        <v>3236</v>
      </c>
      <c r="B86" s="187" t="s">
        <v>111</v>
      </c>
      <c r="C86" s="157">
        <v>272706.78999999998</v>
      </c>
      <c r="D86" s="157">
        <v>235500</v>
      </c>
      <c r="E86" s="157">
        <v>335500</v>
      </c>
      <c r="F86" s="163">
        <v>313955.48</v>
      </c>
      <c r="G86" s="157">
        <f t="shared" si="26"/>
        <v>115.12565565382513</v>
      </c>
      <c r="H86" s="158">
        <f t="shared" si="27"/>
        <v>93.578384500745145</v>
      </c>
    </row>
    <row r="87" spans="1:8" ht="24.95" customHeight="1" x14ac:dyDescent="0.25">
      <c r="A87" s="155">
        <v>3237</v>
      </c>
      <c r="B87" s="187" t="s">
        <v>112</v>
      </c>
      <c r="C87" s="157">
        <v>160361.37</v>
      </c>
      <c r="D87" s="157">
        <v>245758</v>
      </c>
      <c r="E87" s="157">
        <v>221510</v>
      </c>
      <c r="F87" s="163">
        <v>191391.08</v>
      </c>
      <c r="G87" s="157">
        <f t="shared" si="26"/>
        <v>119.34986586856921</v>
      </c>
      <c r="H87" s="158">
        <f t="shared" si="27"/>
        <v>86.402907317954032</v>
      </c>
    </row>
    <row r="88" spans="1:8" ht="24.95" customHeight="1" x14ac:dyDescent="0.25">
      <c r="A88" s="155">
        <v>3238</v>
      </c>
      <c r="B88" s="187" t="s">
        <v>113</v>
      </c>
      <c r="C88" s="157">
        <v>369821.63</v>
      </c>
      <c r="D88" s="157">
        <v>614040</v>
      </c>
      <c r="E88" s="157">
        <v>614491</v>
      </c>
      <c r="F88" s="163">
        <v>546850.68999999994</v>
      </c>
      <c r="G88" s="157">
        <f t="shared" si="26"/>
        <v>147.86876851956981</v>
      </c>
      <c r="H88" s="158">
        <f t="shared" si="27"/>
        <v>88.992465308686363</v>
      </c>
    </row>
    <row r="89" spans="1:8" ht="24.95" customHeight="1" x14ac:dyDescent="0.25">
      <c r="A89" s="155">
        <v>3239</v>
      </c>
      <c r="B89" s="187" t="s">
        <v>114</v>
      </c>
      <c r="C89" s="157">
        <v>370936.59</v>
      </c>
      <c r="D89" s="157">
        <v>409148</v>
      </c>
      <c r="E89" s="157">
        <v>423343</v>
      </c>
      <c r="F89" s="163">
        <v>446610.32</v>
      </c>
      <c r="G89" s="157">
        <f t="shared" si="26"/>
        <v>120.40071862417238</v>
      </c>
      <c r="H89" s="158">
        <f t="shared" si="27"/>
        <v>105.49609182152533</v>
      </c>
    </row>
    <row r="90" spans="1:8" ht="24.95" customHeight="1" x14ac:dyDescent="0.25">
      <c r="A90" s="159">
        <v>324</v>
      </c>
      <c r="B90" s="186" t="s">
        <v>115</v>
      </c>
      <c r="C90" s="161">
        <f t="shared" ref="C90:F90" si="39">C91</f>
        <v>3381.66</v>
      </c>
      <c r="D90" s="161">
        <f t="shared" si="39"/>
        <v>3300</v>
      </c>
      <c r="E90" s="161">
        <f t="shared" si="39"/>
        <v>3300</v>
      </c>
      <c r="F90" s="161">
        <f t="shared" si="39"/>
        <v>2812.77</v>
      </c>
      <c r="G90" s="161">
        <f t="shared" si="26"/>
        <v>83.177196997924099</v>
      </c>
      <c r="H90" s="162">
        <f t="shared" si="27"/>
        <v>85.235454545454544</v>
      </c>
    </row>
    <row r="91" spans="1:8" ht="24.95" customHeight="1" x14ac:dyDescent="0.25">
      <c r="A91" s="155">
        <v>3241</v>
      </c>
      <c r="B91" s="187" t="s">
        <v>115</v>
      </c>
      <c r="C91" s="157">
        <v>3381.66</v>
      </c>
      <c r="D91" s="157">
        <v>3300</v>
      </c>
      <c r="E91" s="157">
        <v>3300</v>
      </c>
      <c r="F91" s="157">
        <v>2812.77</v>
      </c>
      <c r="G91" s="157">
        <f t="shared" si="26"/>
        <v>83.177196997924099</v>
      </c>
      <c r="H91" s="158">
        <f t="shared" si="27"/>
        <v>85.235454545454544</v>
      </c>
    </row>
    <row r="92" spans="1:8" ht="24.95" customHeight="1" x14ac:dyDescent="0.25">
      <c r="A92" s="159">
        <v>325</v>
      </c>
      <c r="B92" s="186" t="s">
        <v>182</v>
      </c>
      <c r="C92" s="161">
        <f t="shared" ref="C92:E92" si="40">SUM(C93:C94)</f>
        <v>0</v>
      </c>
      <c r="D92" s="161">
        <f t="shared" si="40"/>
        <v>4530000</v>
      </c>
      <c r="E92" s="161">
        <f t="shared" si="40"/>
        <v>7389000</v>
      </c>
      <c r="F92" s="161">
        <f>SUM(F93:F94)</f>
        <v>5412134.9799999995</v>
      </c>
      <c r="G92" s="161" t="e">
        <f t="shared" ref="G92:G94" si="41">F92/C92*100</f>
        <v>#DIV/0!</v>
      </c>
      <c r="H92" s="162">
        <f t="shared" ref="H92:H94" si="42">F92/E92*100</f>
        <v>73.245838137772353</v>
      </c>
    </row>
    <row r="93" spans="1:8" ht="24.95" customHeight="1" x14ac:dyDescent="0.25">
      <c r="A93" s="155">
        <v>3251</v>
      </c>
      <c r="B93" s="187" t="s">
        <v>183</v>
      </c>
      <c r="C93" s="157">
        <v>0</v>
      </c>
      <c r="D93" s="157">
        <v>4530000</v>
      </c>
      <c r="E93" s="157">
        <v>7364000</v>
      </c>
      <c r="F93" s="157">
        <v>5390677.2599999998</v>
      </c>
      <c r="G93" s="157" t="e">
        <f t="shared" si="41"/>
        <v>#DIV/0!</v>
      </c>
      <c r="H93" s="158">
        <f t="shared" si="42"/>
        <v>73.203113253666487</v>
      </c>
    </row>
    <row r="94" spans="1:8" ht="24.95" customHeight="1" x14ac:dyDescent="0.25">
      <c r="A94" s="155">
        <v>3252</v>
      </c>
      <c r="B94" s="187" t="s">
        <v>184</v>
      </c>
      <c r="C94" s="157">
        <v>0</v>
      </c>
      <c r="D94" s="157">
        <v>0</v>
      </c>
      <c r="E94" s="157">
        <v>25000</v>
      </c>
      <c r="F94" s="157">
        <v>21457.72</v>
      </c>
      <c r="G94" s="157" t="e">
        <f t="shared" si="41"/>
        <v>#DIV/0!</v>
      </c>
      <c r="H94" s="158">
        <f t="shared" si="42"/>
        <v>85.830880000000008</v>
      </c>
    </row>
    <row r="95" spans="1:8" ht="24.95" customHeight="1" x14ac:dyDescent="0.25">
      <c r="A95" s="159">
        <v>329</v>
      </c>
      <c r="B95" s="186" t="s">
        <v>116</v>
      </c>
      <c r="C95" s="161">
        <f t="shared" ref="C95:F95" si="43">SUM(C96:C102)</f>
        <v>154714.72</v>
      </c>
      <c r="D95" s="161">
        <f t="shared" si="43"/>
        <v>223000</v>
      </c>
      <c r="E95" s="161">
        <f t="shared" si="43"/>
        <v>210802</v>
      </c>
      <c r="F95" s="161">
        <f t="shared" si="43"/>
        <v>192532.35</v>
      </c>
      <c r="G95" s="161">
        <f t="shared" si="26"/>
        <v>124.44345954929177</v>
      </c>
      <c r="H95" s="162">
        <f t="shared" si="27"/>
        <v>91.333265339038533</v>
      </c>
    </row>
    <row r="96" spans="1:8" ht="24.95" customHeight="1" x14ac:dyDescent="0.25">
      <c r="A96" s="155">
        <v>3291</v>
      </c>
      <c r="B96" s="187" t="s">
        <v>117</v>
      </c>
      <c r="C96" s="157">
        <v>9950.5499999999993</v>
      </c>
      <c r="D96" s="157">
        <v>11000</v>
      </c>
      <c r="E96" s="157">
        <v>11000</v>
      </c>
      <c r="F96" s="163">
        <v>10798.95</v>
      </c>
      <c r="G96" s="157">
        <f t="shared" si="26"/>
        <v>108.52616187044939</v>
      </c>
      <c r="H96" s="158">
        <f t="shared" si="27"/>
        <v>98.172272727272741</v>
      </c>
    </row>
    <row r="97" spans="1:8" ht="24.95" customHeight="1" x14ac:dyDescent="0.25">
      <c r="A97" s="155">
        <v>3292</v>
      </c>
      <c r="B97" s="187" t="s">
        <v>118</v>
      </c>
      <c r="C97" s="157">
        <v>41359.760000000002</v>
      </c>
      <c r="D97" s="157">
        <v>86000</v>
      </c>
      <c r="E97" s="157">
        <v>86000</v>
      </c>
      <c r="F97" s="163">
        <v>75330</v>
      </c>
      <c r="G97" s="157">
        <f t="shared" si="26"/>
        <v>182.13355203221681</v>
      </c>
      <c r="H97" s="158">
        <f t="shared" si="27"/>
        <v>87.593023255813947</v>
      </c>
    </row>
    <row r="98" spans="1:8" ht="24.95" customHeight="1" x14ac:dyDescent="0.25">
      <c r="A98" s="155">
        <v>3293</v>
      </c>
      <c r="B98" s="187" t="s">
        <v>119</v>
      </c>
      <c r="C98" s="157">
        <v>13181.74</v>
      </c>
      <c r="D98" s="157">
        <v>20000</v>
      </c>
      <c r="E98" s="157">
        <v>21875</v>
      </c>
      <c r="F98" s="163">
        <v>30871.11</v>
      </c>
      <c r="G98" s="157">
        <f t="shared" si="26"/>
        <v>234.19601661085716</v>
      </c>
      <c r="H98" s="158">
        <f t="shared" si="27"/>
        <v>141.12507428571428</v>
      </c>
    </row>
    <row r="99" spans="1:8" ht="24.95" customHeight="1" x14ac:dyDescent="0.25">
      <c r="A99" s="155">
        <v>3294</v>
      </c>
      <c r="B99" s="187" t="s">
        <v>120</v>
      </c>
      <c r="C99" s="157">
        <v>8009.39</v>
      </c>
      <c r="D99" s="157">
        <v>9000</v>
      </c>
      <c r="E99" s="157">
        <v>9000</v>
      </c>
      <c r="F99" s="163">
        <v>8267.49</v>
      </c>
      <c r="G99" s="157">
        <f t="shared" si="26"/>
        <v>103.2224676286209</v>
      </c>
      <c r="H99" s="158">
        <f t="shared" si="27"/>
        <v>91.86099999999999</v>
      </c>
    </row>
    <row r="100" spans="1:8" ht="24.95" customHeight="1" x14ac:dyDescent="0.25">
      <c r="A100" s="155">
        <v>3295</v>
      </c>
      <c r="B100" s="187" t="s">
        <v>121</v>
      </c>
      <c r="C100" s="157">
        <v>2906</v>
      </c>
      <c r="D100" s="157">
        <v>4000</v>
      </c>
      <c r="E100" s="157">
        <v>3500</v>
      </c>
      <c r="F100" s="163">
        <v>1339.0400000000002</v>
      </c>
      <c r="G100" s="157">
        <f t="shared" si="26"/>
        <v>46.078458362009641</v>
      </c>
      <c r="H100" s="158">
        <f t="shared" si="27"/>
        <v>38.258285714285719</v>
      </c>
    </row>
    <row r="101" spans="1:8" ht="24.95" customHeight="1" x14ac:dyDescent="0.25">
      <c r="A101" s="155">
        <v>3296</v>
      </c>
      <c r="B101" s="187" t="s">
        <v>122</v>
      </c>
      <c r="C101" s="157">
        <v>19003.96</v>
      </c>
      <c r="D101" s="157">
        <v>12000</v>
      </c>
      <c r="E101" s="157">
        <v>6500</v>
      </c>
      <c r="F101" s="163">
        <v>5656.25</v>
      </c>
      <c r="G101" s="157">
        <f t="shared" si="26"/>
        <v>29.763533495124179</v>
      </c>
      <c r="H101" s="158">
        <f t="shared" si="27"/>
        <v>87.019230769230774</v>
      </c>
    </row>
    <row r="102" spans="1:8" ht="24.95" customHeight="1" x14ac:dyDescent="0.25">
      <c r="A102" s="155">
        <v>3299</v>
      </c>
      <c r="B102" s="187" t="s">
        <v>116</v>
      </c>
      <c r="C102" s="157">
        <v>60303.32</v>
      </c>
      <c r="D102" s="157">
        <v>81000</v>
      </c>
      <c r="E102" s="157">
        <v>72927</v>
      </c>
      <c r="F102" s="163">
        <v>60269.51</v>
      </c>
      <c r="G102" s="157">
        <f t="shared" si="26"/>
        <v>99.94393343517406</v>
      </c>
      <c r="H102" s="158">
        <f t="shared" si="27"/>
        <v>82.643616218958684</v>
      </c>
    </row>
    <row r="103" spans="1:8" ht="24.95" customHeight="1" x14ac:dyDescent="0.25">
      <c r="A103" s="147">
        <v>34</v>
      </c>
      <c r="B103" s="183" t="s">
        <v>123</v>
      </c>
      <c r="C103" s="149">
        <f t="shared" ref="C103:F103" si="44">C104</f>
        <v>18367.940000000002</v>
      </c>
      <c r="D103" s="149">
        <f t="shared" si="44"/>
        <v>18100</v>
      </c>
      <c r="E103" s="149">
        <f t="shared" si="44"/>
        <v>23600</v>
      </c>
      <c r="F103" s="149">
        <f t="shared" si="44"/>
        <v>23281</v>
      </c>
      <c r="G103" s="149">
        <f t="shared" si="26"/>
        <v>126.74801855842297</v>
      </c>
      <c r="H103" s="150">
        <f t="shared" si="27"/>
        <v>98.648305084745758</v>
      </c>
    </row>
    <row r="104" spans="1:8" ht="24.95" customHeight="1" x14ac:dyDescent="0.25">
      <c r="A104" s="159">
        <v>343</v>
      </c>
      <c r="B104" s="186" t="s">
        <v>124</v>
      </c>
      <c r="C104" s="161">
        <f t="shared" ref="C104:E104" si="45">SUM(C105:C107)</f>
        <v>18367.940000000002</v>
      </c>
      <c r="D104" s="161">
        <f t="shared" si="45"/>
        <v>18100</v>
      </c>
      <c r="E104" s="161">
        <f t="shared" si="45"/>
        <v>23600</v>
      </c>
      <c r="F104" s="161">
        <f t="shared" ref="F104" si="46">SUM(F105:F107)</f>
        <v>23281</v>
      </c>
      <c r="G104" s="161">
        <f t="shared" si="26"/>
        <v>126.74801855842297</v>
      </c>
      <c r="H104" s="162">
        <f t="shared" si="27"/>
        <v>98.648305084745758</v>
      </c>
    </row>
    <row r="105" spans="1:8" ht="24.95" customHeight="1" x14ac:dyDescent="0.25">
      <c r="A105" s="155">
        <v>3431</v>
      </c>
      <c r="B105" s="187" t="s">
        <v>125</v>
      </c>
      <c r="C105" s="157">
        <v>13145.34</v>
      </c>
      <c r="D105" s="157">
        <v>13500</v>
      </c>
      <c r="E105" s="157">
        <v>22000</v>
      </c>
      <c r="F105" s="163">
        <v>22119.43</v>
      </c>
      <c r="G105" s="157">
        <f t="shared" si="26"/>
        <v>168.26822280747399</v>
      </c>
      <c r="H105" s="158">
        <f t="shared" si="27"/>
        <v>100.54286363636365</v>
      </c>
    </row>
    <row r="106" spans="1:8" ht="24.95" customHeight="1" x14ac:dyDescent="0.25">
      <c r="A106" s="155">
        <v>3432</v>
      </c>
      <c r="B106" s="187" t="s">
        <v>126</v>
      </c>
      <c r="C106" s="157">
        <v>295.54000000000002</v>
      </c>
      <c r="D106" s="157">
        <v>0</v>
      </c>
      <c r="E106" s="157">
        <v>500</v>
      </c>
      <c r="F106" s="163">
        <v>173.86</v>
      </c>
      <c r="G106" s="157">
        <f t="shared" si="26"/>
        <v>58.827908235771808</v>
      </c>
      <c r="H106" s="158">
        <f t="shared" si="27"/>
        <v>34.772000000000006</v>
      </c>
    </row>
    <row r="107" spans="1:8" ht="24.95" customHeight="1" x14ac:dyDescent="0.25">
      <c r="A107" s="155">
        <v>3433</v>
      </c>
      <c r="B107" s="187" t="s">
        <v>127</v>
      </c>
      <c r="C107" s="157">
        <v>4927.0600000000004</v>
      </c>
      <c r="D107" s="157">
        <v>4600</v>
      </c>
      <c r="E107" s="157">
        <v>1100</v>
      </c>
      <c r="F107" s="163">
        <v>987.71</v>
      </c>
      <c r="G107" s="157">
        <f t="shared" si="26"/>
        <v>20.046640390009458</v>
      </c>
      <c r="H107" s="158">
        <f t="shared" si="27"/>
        <v>89.791818181818186</v>
      </c>
    </row>
    <row r="108" spans="1:8" ht="24.95" customHeight="1" x14ac:dyDescent="0.25">
      <c r="A108" s="188">
        <v>36</v>
      </c>
      <c r="B108" s="189" t="s">
        <v>128</v>
      </c>
      <c r="C108" s="149">
        <v>0</v>
      </c>
      <c r="D108" s="149">
        <f t="shared" ref="D108:F108" si="47">D109+D111</f>
        <v>0</v>
      </c>
      <c r="E108" s="149">
        <f t="shared" si="47"/>
        <v>0</v>
      </c>
      <c r="F108" s="149">
        <f t="shared" si="47"/>
        <v>0</v>
      </c>
      <c r="G108" s="149" t="e">
        <f t="shared" si="26"/>
        <v>#DIV/0!</v>
      </c>
      <c r="H108" s="150" t="e">
        <f t="shared" si="27"/>
        <v>#DIV/0!</v>
      </c>
    </row>
    <row r="109" spans="1:8" ht="24.95" customHeight="1" x14ac:dyDescent="0.25">
      <c r="A109" s="190">
        <v>366</v>
      </c>
      <c r="B109" s="191" t="s">
        <v>129</v>
      </c>
      <c r="C109" s="161">
        <v>0</v>
      </c>
      <c r="D109" s="161">
        <f t="shared" ref="D109:F109" si="48">D110</f>
        <v>0</v>
      </c>
      <c r="E109" s="161">
        <f t="shared" si="48"/>
        <v>0</v>
      </c>
      <c r="F109" s="161">
        <f t="shared" si="48"/>
        <v>0</v>
      </c>
      <c r="G109" s="161" t="e">
        <f t="shared" si="26"/>
        <v>#DIV/0!</v>
      </c>
      <c r="H109" s="162" t="e">
        <f t="shared" si="27"/>
        <v>#DIV/0!</v>
      </c>
    </row>
    <row r="110" spans="1:8" ht="24.95" customHeight="1" x14ac:dyDescent="0.25">
      <c r="A110" s="192">
        <v>3661</v>
      </c>
      <c r="B110" s="193" t="s">
        <v>130</v>
      </c>
      <c r="C110" s="157">
        <v>0</v>
      </c>
      <c r="D110" s="157">
        <v>0</v>
      </c>
      <c r="E110" s="157">
        <v>0</v>
      </c>
      <c r="F110" s="163">
        <v>0</v>
      </c>
      <c r="G110" s="157" t="e">
        <f t="shared" si="26"/>
        <v>#DIV/0!</v>
      </c>
      <c r="H110" s="158" t="e">
        <f t="shared" si="27"/>
        <v>#DIV/0!</v>
      </c>
    </row>
    <row r="111" spans="1:8" ht="24.95" customHeight="1" x14ac:dyDescent="0.25">
      <c r="A111" s="190">
        <v>369</v>
      </c>
      <c r="B111" s="191" t="s">
        <v>53</v>
      </c>
      <c r="C111" s="153">
        <v>0</v>
      </c>
      <c r="D111" s="153">
        <f t="shared" ref="D111:F111" si="49">D112</f>
        <v>0</v>
      </c>
      <c r="E111" s="153">
        <f t="shared" si="49"/>
        <v>0</v>
      </c>
      <c r="F111" s="153">
        <f t="shared" si="49"/>
        <v>0</v>
      </c>
      <c r="G111" s="153" t="e">
        <f t="shared" si="26"/>
        <v>#DIV/0!</v>
      </c>
      <c r="H111" s="154" t="e">
        <f t="shared" si="27"/>
        <v>#DIV/0!</v>
      </c>
    </row>
    <row r="112" spans="1:8" ht="24.95" customHeight="1" x14ac:dyDescent="0.25">
      <c r="A112" s="192">
        <v>3691</v>
      </c>
      <c r="B112" s="193" t="s">
        <v>54</v>
      </c>
      <c r="C112" s="157">
        <v>0</v>
      </c>
      <c r="D112" s="157">
        <v>0</v>
      </c>
      <c r="E112" s="157">
        <v>0</v>
      </c>
      <c r="F112" s="163">
        <v>0</v>
      </c>
      <c r="G112" s="157" t="e">
        <f t="shared" si="26"/>
        <v>#DIV/0!</v>
      </c>
      <c r="H112" s="158" t="e">
        <f t="shared" si="27"/>
        <v>#DIV/0!</v>
      </c>
    </row>
    <row r="113" spans="1:8" ht="24.95" customHeight="1" x14ac:dyDescent="0.25">
      <c r="A113" s="143">
        <v>4</v>
      </c>
      <c r="B113" s="194" t="s">
        <v>131</v>
      </c>
      <c r="C113" s="195">
        <f t="shared" ref="C113:F113" si="50">C114+C117+C131</f>
        <v>781465.07</v>
      </c>
      <c r="D113" s="195">
        <f t="shared" si="50"/>
        <v>957360</v>
      </c>
      <c r="E113" s="195">
        <f>E114+E117+E131</f>
        <v>1184462</v>
      </c>
      <c r="F113" s="195">
        <f t="shared" si="50"/>
        <v>367233.74000000005</v>
      </c>
      <c r="G113" s="195">
        <f t="shared" si="26"/>
        <v>46.992982040771196</v>
      </c>
      <c r="H113" s="196">
        <f t="shared" si="27"/>
        <v>31.004265227588562</v>
      </c>
    </row>
    <row r="114" spans="1:8" ht="24.95" customHeight="1" x14ac:dyDescent="0.25">
      <c r="A114" s="197">
        <v>41</v>
      </c>
      <c r="B114" s="198" t="s">
        <v>132</v>
      </c>
      <c r="C114" s="199">
        <f t="shared" ref="C114:F115" si="51">C115</f>
        <v>0</v>
      </c>
      <c r="D114" s="199">
        <f t="shared" si="51"/>
        <v>0</v>
      </c>
      <c r="E114" s="199">
        <f t="shared" si="51"/>
        <v>0</v>
      </c>
      <c r="F114" s="199">
        <f t="shared" si="51"/>
        <v>0</v>
      </c>
      <c r="G114" s="199" t="e">
        <f t="shared" si="26"/>
        <v>#DIV/0!</v>
      </c>
      <c r="H114" s="200" t="e">
        <f t="shared" si="27"/>
        <v>#DIV/0!</v>
      </c>
    </row>
    <row r="115" spans="1:8" ht="24.95" customHeight="1" x14ac:dyDescent="0.25">
      <c r="A115" s="201">
        <v>412</v>
      </c>
      <c r="B115" s="202" t="s">
        <v>133</v>
      </c>
      <c r="C115" s="203">
        <f t="shared" si="51"/>
        <v>0</v>
      </c>
      <c r="D115" s="203">
        <f t="shared" si="51"/>
        <v>0</v>
      </c>
      <c r="E115" s="203">
        <f t="shared" si="51"/>
        <v>0</v>
      </c>
      <c r="F115" s="203">
        <f t="shared" si="51"/>
        <v>0</v>
      </c>
      <c r="G115" s="203" t="e">
        <f t="shared" si="26"/>
        <v>#DIV/0!</v>
      </c>
      <c r="H115" s="204" t="e">
        <f t="shared" si="27"/>
        <v>#DIV/0!</v>
      </c>
    </row>
    <row r="116" spans="1:8" ht="24.95" customHeight="1" x14ac:dyDescent="0.25">
      <c r="A116" s="205">
        <v>4123</v>
      </c>
      <c r="B116" s="206" t="s">
        <v>134</v>
      </c>
      <c r="C116" s="207">
        <v>0</v>
      </c>
      <c r="D116" s="207">
        <v>0</v>
      </c>
      <c r="E116" s="207">
        <v>0</v>
      </c>
      <c r="F116" s="207">
        <v>0</v>
      </c>
      <c r="G116" s="181" t="e">
        <f t="shared" si="26"/>
        <v>#DIV/0!</v>
      </c>
      <c r="H116" s="208" t="e">
        <f t="shared" si="27"/>
        <v>#DIV/0!</v>
      </c>
    </row>
    <row r="117" spans="1:8" ht="24.95" customHeight="1" x14ac:dyDescent="0.25">
      <c r="A117" s="197">
        <v>42</v>
      </c>
      <c r="B117" s="198" t="s">
        <v>135</v>
      </c>
      <c r="C117" s="199">
        <f t="shared" ref="C117:E117" si="52">C118+C120+C127+C129</f>
        <v>781465.07</v>
      </c>
      <c r="D117" s="199">
        <f t="shared" si="52"/>
        <v>832360</v>
      </c>
      <c r="E117" s="199">
        <f t="shared" si="52"/>
        <v>1115712</v>
      </c>
      <c r="F117" s="199">
        <f t="shared" ref="F117" si="53">F118+F120+F127+F129</f>
        <v>367233.74000000005</v>
      </c>
      <c r="G117" s="199">
        <f t="shared" si="26"/>
        <v>46.992982040771196</v>
      </c>
      <c r="H117" s="200">
        <f t="shared" si="27"/>
        <v>32.91474323122813</v>
      </c>
    </row>
    <row r="118" spans="1:8" ht="24.95" customHeight="1" x14ac:dyDescent="0.25">
      <c r="A118" s="201">
        <v>421</v>
      </c>
      <c r="B118" s="202" t="s">
        <v>136</v>
      </c>
      <c r="C118" s="203">
        <f t="shared" ref="C118:F118" si="54">C119</f>
        <v>0</v>
      </c>
      <c r="D118" s="203">
        <f t="shared" si="54"/>
        <v>0</v>
      </c>
      <c r="E118" s="203">
        <f t="shared" si="54"/>
        <v>0</v>
      </c>
      <c r="F118" s="203">
        <f t="shared" si="54"/>
        <v>0</v>
      </c>
      <c r="G118" s="203" t="e">
        <f t="shared" si="26"/>
        <v>#DIV/0!</v>
      </c>
      <c r="H118" s="204" t="e">
        <f t="shared" si="27"/>
        <v>#DIV/0!</v>
      </c>
    </row>
    <row r="119" spans="1:8" ht="24.95" customHeight="1" x14ac:dyDescent="0.25">
      <c r="A119" s="205">
        <v>4212</v>
      </c>
      <c r="B119" s="206" t="s">
        <v>137</v>
      </c>
      <c r="C119" s="207">
        <v>0</v>
      </c>
      <c r="D119" s="207">
        <v>0</v>
      </c>
      <c r="E119" s="207">
        <v>0</v>
      </c>
      <c r="F119" s="207">
        <v>0</v>
      </c>
      <c r="G119" s="181" t="e">
        <f t="shared" si="26"/>
        <v>#DIV/0!</v>
      </c>
      <c r="H119" s="208" t="e">
        <f t="shared" si="27"/>
        <v>#DIV/0!</v>
      </c>
    </row>
    <row r="120" spans="1:8" ht="24.95" customHeight="1" x14ac:dyDescent="0.25">
      <c r="A120" s="201">
        <v>422</v>
      </c>
      <c r="B120" s="209" t="s">
        <v>138</v>
      </c>
      <c r="C120" s="210">
        <f t="shared" ref="C120:F120" si="55">SUM(C121:C126)</f>
        <v>781465.07</v>
      </c>
      <c r="D120" s="210">
        <f t="shared" si="55"/>
        <v>791159</v>
      </c>
      <c r="E120" s="210">
        <f t="shared" si="55"/>
        <v>1107712</v>
      </c>
      <c r="F120" s="210">
        <f t="shared" si="55"/>
        <v>359233.74000000005</v>
      </c>
      <c r="G120" s="210">
        <f t="shared" si="26"/>
        <v>45.969263859739769</v>
      </c>
      <c r="H120" s="211">
        <f t="shared" si="27"/>
        <v>32.430247212271787</v>
      </c>
    </row>
    <row r="121" spans="1:8" ht="24.95" customHeight="1" x14ac:dyDescent="0.25">
      <c r="A121" s="205">
        <v>4221</v>
      </c>
      <c r="B121" s="212" t="s">
        <v>139</v>
      </c>
      <c r="C121" s="163">
        <v>351016.34</v>
      </c>
      <c r="D121" s="163">
        <v>187544</v>
      </c>
      <c r="E121" s="163">
        <v>154822</v>
      </c>
      <c r="F121" s="163">
        <v>126302.13</v>
      </c>
      <c r="G121" s="163">
        <f t="shared" si="26"/>
        <v>35.981837768577954</v>
      </c>
      <c r="H121" s="213">
        <f t="shared" si="27"/>
        <v>81.578929351125822</v>
      </c>
    </row>
    <row r="122" spans="1:8" ht="24.95" customHeight="1" x14ac:dyDescent="0.25">
      <c r="A122" s="205">
        <v>4222</v>
      </c>
      <c r="B122" s="212" t="s">
        <v>140</v>
      </c>
      <c r="C122" s="163">
        <v>124.8</v>
      </c>
      <c r="D122" s="163">
        <v>0</v>
      </c>
      <c r="E122" s="163">
        <v>0</v>
      </c>
      <c r="F122" s="163">
        <v>0.95</v>
      </c>
      <c r="G122" s="163">
        <f t="shared" si="26"/>
        <v>0.76121794871794868</v>
      </c>
      <c r="H122" s="213" t="e">
        <f t="shared" si="27"/>
        <v>#DIV/0!</v>
      </c>
    </row>
    <row r="123" spans="1:8" ht="24.95" customHeight="1" x14ac:dyDescent="0.25">
      <c r="A123" s="205">
        <v>4223</v>
      </c>
      <c r="B123" s="212" t="s">
        <v>141</v>
      </c>
      <c r="C123" s="163">
        <v>6599.13</v>
      </c>
      <c r="D123" s="163">
        <v>199400</v>
      </c>
      <c r="E123" s="163">
        <v>0</v>
      </c>
      <c r="F123" s="163">
        <v>5860</v>
      </c>
      <c r="G123" s="163">
        <f t="shared" ref="G123:G135" si="56">F123/C123*100</f>
        <v>88.799584187612609</v>
      </c>
      <c r="H123" s="213" t="e">
        <f t="shared" ref="H123:H135" si="57">F123/E123*100</f>
        <v>#DIV/0!</v>
      </c>
    </row>
    <row r="124" spans="1:8" ht="24.95" customHeight="1" x14ac:dyDescent="0.25">
      <c r="A124" s="205">
        <v>4224</v>
      </c>
      <c r="B124" s="212" t="s">
        <v>142</v>
      </c>
      <c r="C124" s="163">
        <v>157844.06</v>
      </c>
      <c r="D124" s="163">
        <v>376215</v>
      </c>
      <c r="E124" s="163">
        <v>932890</v>
      </c>
      <c r="F124" s="163">
        <v>206584.62</v>
      </c>
      <c r="G124" s="163">
        <f t="shared" si="56"/>
        <v>130.87893202949797</v>
      </c>
      <c r="H124" s="213">
        <f t="shared" si="57"/>
        <v>22.144585106497015</v>
      </c>
    </row>
    <row r="125" spans="1:8" ht="24.95" customHeight="1" x14ac:dyDescent="0.25">
      <c r="A125" s="205">
        <v>4225</v>
      </c>
      <c r="B125" s="212" t="s">
        <v>143</v>
      </c>
      <c r="C125" s="163">
        <v>264619.88</v>
      </c>
      <c r="D125" s="163">
        <v>0</v>
      </c>
      <c r="E125" s="163">
        <v>0</v>
      </c>
      <c r="F125" s="163">
        <v>2475.33</v>
      </c>
      <c r="G125" s="163">
        <f t="shared" si="56"/>
        <v>0.93542858533531192</v>
      </c>
      <c r="H125" s="213" t="e">
        <f t="shared" si="57"/>
        <v>#DIV/0!</v>
      </c>
    </row>
    <row r="126" spans="1:8" ht="24.95" customHeight="1" x14ac:dyDescent="0.25">
      <c r="A126" s="205">
        <v>4227</v>
      </c>
      <c r="B126" s="212" t="s">
        <v>144</v>
      </c>
      <c r="C126" s="163">
        <v>1260.8599999999999</v>
      </c>
      <c r="D126" s="163">
        <v>28000</v>
      </c>
      <c r="E126" s="163">
        <v>20000</v>
      </c>
      <c r="F126" s="163">
        <v>18010.71</v>
      </c>
      <c r="G126" s="163">
        <f t="shared" si="56"/>
        <v>1428.4464571800199</v>
      </c>
      <c r="H126" s="213">
        <f t="shared" si="57"/>
        <v>90.053549999999987</v>
      </c>
    </row>
    <row r="127" spans="1:8" ht="24.95" customHeight="1" x14ac:dyDescent="0.25">
      <c r="A127" s="201">
        <v>423</v>
      </c>
      <c r="B127" s="214" t="s">
        <v>145</v>
      </c>
      <c r="C127" s="215">
        <f t="shared" ref="C127:F127" si="58">C128</f>
        <v>0</v>
      </c>
      <c r="D127" s="215">
        <f t="shared" si="58"/>
        <v>0</v>
      </c>
      <c r="E127" s="215">
        <f t="shared" si="58"/>
        <v>0</v>
      </c>
      <c r="F127" s="215">
        <f t="shared" si="58"/>
        <v>0</v>
      </c>
      <c r="G127" s="215" t="e">
        <f t="shared" si="56"/>
        <v>#DIV/0!</v>
      </c>
      <c r="H127" s="216" t="e">
        <f t="shared" si="57"/>
        <v>#DIV/0!</v>
      </c>
    </row>
    <row r="128" spans="1:8" ht="24.95" customHeight="1" x14ac:dyDescent="0.25">
      <c r="A128" s="205">
        <v>4231</v>
      </c>
      <c r="B128" s="212" t="s">
        <v>80</v>
      </c>
      <c r="C128" s="163">
        <v>0</v>
      </c>
      <c r="D128" s="163">
        <v>0</v>
      </c>
      <c r="E128" s="163">
        <v>0</v>
      </c>
      <c r="F128" s="163">
        <v>0</v>
      </c>
      <c r="G128" s="163" t="e">
        <f t="shared" si="56"/>
        <v>#DIV/0!</v>
      </c>
      <c r="H128" s="213" t="e">
        <f t="shared" si="57"/>
        <v>#DIV/0!</v>
      </c>
    </row>
    <row r="129" spans="1:8" ht="24.95" customHeight="1" x14ac:dyDescent="0.25">
      <c r="A129" s="201">
        <v>426</v>
      </c>
      <c r="B129" s="214" t="s">
        <v>146</v>
      </c>
      <c r="C129" s="215">
        <f t="shared" ref="C129:F129" si="59">C130</f>
        <v>0</v>
      </c>
      <c r="D129" s="215">
        <f t="shared" si="59"/>
        <v>41201</v>
      </c>
      <c r="E129" s="215">
        <f t="shared" si="59"/>
        <v>8000</v>
      </c>
      <c r="F129" s="215">
        <f t="shared" si="59"/>
        <v>8000</v>
      </c>
      <c r="G129" s="215" t="e">
        <f t="shared" si="56"/>
        <v>#DIV/0!</v>
      </c>
      <c r="H129" s="216">
        <f t="shared" si="57"/>
        <v>100</v>
      </c>
    </row>
    <row r="130" spans="1:8" ht="24.95" customHeight="1" x14ac:dyDescent="0.25">
      <c r="A130" s="205">
        <v>4262</v>
      </c>
      <c r="B130" s="212" t="s">
        <v>147</v>
      </c>
      <c r="C130" s="163">
        <v>0</v>
      </c>
      <c r="D130" s="163">
        <v>41201</v>
      </c>
      <c r="E130" s="163">
        <v>8000</v>
      </c>
      <c r="F130" s="163">
        <v>8000</v>
      </c>
      <c r="G130" s="163" t="e">
        <f t="shared" si="56"/>
        <v>#DIV/0!</v>
      </c>
      <c r="H130" s="213">
        <f t="shared" si="57"/>
        <v>100</v>
      </c>
    </row>
    <row r="131" spans="1:8" ht="24.95" customHeight="1" x14ac:dyDescent="0.25">
      <c r="A131" s="197">
        <v>45</v>
      </c>
      <c r="B131" s="217" t="s">
        <v>148</v>
      </c>
      <c r="C131" s="184">
        <f t="shared" ref="C131:E131" si="60">C132+C134</f>
        <v>0</v>
      </c>
      <c r="D131" s="184">
        <f t="shared" si="60"/>
        <v>125000</v>
      </c>
      <c r="E131" s="184">
        <f t="shared" si="60"/>
        <v>68750</v>
      </c>
      <c r="F131" s="184">
        <f t="shared" ref="F131" si="61">F132+F134</f>
        <v>0</v>
      </c>
      <c r="G131" s="184" t="e">
        <f t="shared" si="56"/>
        <v>#DIV/0!</v>
      </c>
      <c r="H131" s="185">
        <f t="shared" si="57"/>
        <v>0</v>
      </c>
    </row>
    <row r="132" spans="1:8" ht="24.95" customHeight="1" x14ac:dyDescent="0.25">
      <c r="A132" s="201">
        <v>451</v>
      </c>
      <c r="B132" s="218" t="s">
        <v>149</v>
      </c>
      <c r="C132" s="215">
        <f t="shared" ref="C132:F132" si="62">C133</f>
        <v>0</v>
      </c>
      <c r="D132" s="215">
        <f t="shared" si="62"/>
        <v>0</v>
      </c>
      <c r="E132" s="215">
        <f t="shared" si="62"/>
        <v>0</v>
      </c>
      <c r="F132" s="215">
        <f t="shared" si="62"/>
        <v>0</v>
      </c>
      <c r="G132" s="215" t="e">
        <f t="shared" si="56"/>
        <v>#DIV/0!</v>
      </c>
      <c r="H132" s="216" t="e">
        <f t="shared" si="57"/>
        <v>#DIV/0!</v>
      </c>
    </row>
    <row r="133" spans="1:8" ht="24.95" customHeight="1" x14ac:dyDescent="0.25">
      <c r="A133" s="205">
        <v>4511</v>
      </c>
      <c r="B133" s="219" t="s">
        <v>149</v>
      </c>
      <c r="C133" s="163">
        <v>0</v>
      </c>
      <c r="D133" s="163">
        <v>0</v>
      </c>
      <c r="E133" s="163">
        <v>0</v>
      </c>
      <c r="F133" s="163">
        <v>0</v>
      </c>
      <c r="G133" s="163" t="e">
        <f t="shared" si="56"/>
        <v>#DIV/0!</v>
      </c>
      <c r="H133" s="213" t="e">
        <f t="shared" si="57"/>
        <v>#DIV/0!</v>
      </c>
    </row>
    <row r="134" spans="1:8" ht="24.95" customHeight="1" x14ac:dyDescent="0.25">
      <c r="A134" s="201">
        <v>454</v>
      </c>
      <c r="B134" s="218" t="s">
        <v>150</v>
      </c>
      <c r="C134" s="215">
        <f t="shared" ref="C134:F134" si="63">C135</f>
        <v>0</v>
      </c>
      <c r="D134" s="215">
        <f t="shared" si="63"/>
        <v>125000</v>
      </c>
      <c r="E134" s="215">
        <f t="shared" si="63"/>
        <v>68750</v>
      </c>
      <c r="F134" s="215">
        <f t="shared" si="63"/>
        <v>0</v>
      </c>
      <c r="G134" s="215" t="e">
        <f t="shared" si="56"/>
        <v>#DIV/0!</v>
      </c>
      <c r="H134" s="216">
        <f t="shared" si="57"/>
        <v>0</v>
      </c>
    </row>
    <row r="135" spans="1:8" ht="24.95" customHeight="1" thickBot="1" x14ac:dyDescent="0.3">
      <c r="A135" s="220">
        <v>4541</v>
      </c>
      <c r="B135" s="221" t="s">
        <v>150</v>
      </c>
      <c r="C135" s="53">
        <v>0</v>
      </c>
      <c r="D135" s="53">
        <v>125000</v>
      </c>
      <c r="E135" s="53">
        <v>68750</v>
      </c>
      <c r="F135" s="53">
        <v>0</v>
      </c>
      <c r="G135" s="53" t="e">
        <f t="shared" si="56"/>
        <v>#DIV/0!</v>
      </c>
      <c r="H135" s="180">
        <f t="shared" si="57"/>
        <v>0</v>
      </c>
    </row>
    <row r="136" spans="1:8" ht="15.75" thickTop="1" x14ac:dyDescent="0.25"/>
  </sheetData>
  <mergeCells count="3">
    <mergeCell ref="A1:H1"/>
    <mergeCell ref="A3:H3"/>
    <mergeCell ref="A5:H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2" fitToHeight="0" orientation="landscape" r:id="rId1"/>
  <headerFooter>
    <oddHeader>&amp;LUpravno vijeće
75. sjednica&amp;CIzvještaj o izvršenju financijskog plana za 2025. godinu&amp;RTočka 3. dnevnog reda
25.02.2026.</oddHeader>
    <oddFooter>&amp;LNastavni zavod za javno zdravstvo Dr. Andrija Štampar&amp;C&amp;A&amp;R&amp;P/&amp;N</oddFooter>
  </headerFooter>
  <rowBreaks count="2" manualBreakCount="2">
    <brk id="63" max="16383" man="1"/>
    <brk id="11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  <pageSetUpPr fitToPage="1"/>
  </sheetPr>
  <dimension ref="A2:G89"/>
  <sheetViews>
    <sheetView topLeftCell="A24" zoomScaleNormal="100" workbookViewId="0">
      <selection activeCell="J10" sqref="J10"/>
    </sheetView>
  </sheetViews>
  <sheetFormatPr defaultRowHeight="15" x14ac:dyDescent="0.25"/>
  <cols>
    <col min="1" max="1" width="75.7109375" style="52" customWidth="1"/>
    <col min="2" max="5" width="25.7109375" style="52" customWidth="1"/>
    <col min="6" max="7" width="15.7109375" style="52" customWidth="1"/>
    <col min="8" max="16384" width="9.140625" style="52"/>
  </cols>
  <sheetData>
    <row r="2" spans="1:7" s="52" customFormat="1" ht="15.75" customHeight="1" x14ac:dyDescent="0.25">
      <c r="A2" s="68" t="s">
        <v>151</v>
      </c>
      <c r="B2" s="68"/>
      <c r="C2" s="68"/>
      <c r="D2" s="68"/>
      <c r="E2" s="68"/>
      <c r="F2" s="68"/>
      <c r="G2" s="68"/>
    </row>
    <row r="3" spans="1:7" s="52" customFormat="1" ht="15.75" thickBot="1" x14ac:dyDescent="0.3">
      <c r="A3" s="69"/>
      <c r="E3" s="70"/>
    </row>
    <row r="4" spans="1:7" s="72" customFormat="1" ht="35.1" customHeight="1" thickTop="1" x14ac:dyDescent="0.25">
      <c r="A4" s="54" t="s">
        <v>3</v>
      </c>
      <c r="B4" s="27" t="s">
        <v>29</v>
      </c>
      <c r="C4" s="27" t="s">
        <v>179</v>
      </c>
      <c r="D4" s="27" t="s">
        <v>180</v>
      </c>
      <c r="E4" s="28" t="s">
        <v>181</v>
      </c>
      <c r="F4" s="27" t="s">
        <v>30</v>
      </c>
      <c r="G4" s="71" t="s">
        <v>31</v>
      </c>
    </row>
    <row r="5" spans="1:7" s="74" customFormat="1" ht="9.9499999999999993" customHeight="1" thickBot="1" x14ac:dyDescent="0.25">
      <c r="A5" s="55">
        <v>1</v>
      </c>
      <c r="B5" s="29">
        <v>2</v>
      </c>
      <c r="C5" s="29">
        <v>3</v>
      </c>
      <c r="D5" s="29">
        <v>4</v>
      </c>
      <c r="E5" s="29">
        <v>5</v>
      </c>
      <c r="F5" s="29">
        <v>6</v>
      </c>
      <c r="G5" s="73">
        <v>7</v>
      </c>
    </row>
    <row r="6" spans="1:7" s="76" customFormat="1" ht="39.950000000000003" customHeight="1" thickTop="1" x14ac:dyDescent="0.25">
      <c r="A6" s="56" t="s">
        <v>152</v>
      </c>
      <c r="B6" s="30">
        <f>SUM(B7:B22)</f>
        <v>22005980.679999996</v>
      </c>
      <c r="C6" s="30">
        <f>SUM(C7:C22)</f>
        <v>26970700</v>
      </c>
      <c r="D6" s="30">
        <f>SUM(D7:D22)</f>
        <v>28255730</v>
      </c>
      <c r="E6" s="30">
        <f>SUM(E7:E22)</f>
        <v>26811540.380000003</v>
      </c>
      <c r="F6" s="30">
        <f>E6/B6*100</f>
        <v>121.83751667276302</v>
      </c>
      <c r="G6" s="75">
        <f>E6/D6*100</f>
        <v>94.888861055792944</v>
      </c>
    </row>
    <row r="7" spans="1:7" s="76" customFormat="1" ht="39.950000000000003" customHeight="1" x14ac:dyDescent="0.25">
      <c r="A7" s="65" t="s">
        <v>153</v>
      </c>
      <c r="B7" s="31">
        <v>62763.459999999992</v>
      </c>
      <c r="C7" s="31">
        <v>393200</v>
      </c>
      <c r="D7" s="31">
        <v>393200</v>
      </c>
      <c r="E7" s="31">
        <v>99730.39</v>
      </c>
      <c r="F7" s="77">
        <f t="shared" ref="F7:F39" si="0">E7/B7*100</f>
        <v>158.89880831936293</v>
      </c>
      <c r="G7" s="78">
        <f t="shared" ref="G7:G39" si="1">E7/D7*100</f>
        <v>25.363781790437436</v>
      </c>
    </row>
    <row r="8" spans="1:7" s="76" customFormat="1" ht="39.950000000000003" customHeight="1" x14ac:dyDescent="0.25">
      <c r="A8" s="65" t="s">
        <v>154</v>
      </c>
      <c r="B8" s="31">
        <v>116700</v>
      </c>
      <c r="C8" s="31">
        <v>127200</v>
      </c>
      <c r="D8" s="31">
        <v>127200</v>
      </c>
      <c r="E8" s="31">
        <v>127200</v>
      </c>
      <c r="F8" s="77">
        <f t="shared" si="0"/>
        <v>108.99742930591259</v>
      </c>
      <c r="G8" s="78">
        <f t="shared" si="1"/>
        <v>100</v>
      </c>
    </row>
    <row r="9" spans="1:7" s="76" customFormat="1" ht="39.950000000000003" customHeight="1" x14ac:dyDescent="0.25">
      <c r="A9" s="65" t="s">
        <v>185</v>
      </c>
      <c r="B9" s="31">
        <v>27480</v>
      </c>
      <c r="C9" s="31">
        <v>119300</v>
      </c>
      <c r="D9" s="31">
        <v>119300</v>
      </c>
      <c r="E9" s="31">
        <v>98413.25</v>
      </c>
      <c r="F9" s="77">
        <f t="shared" si="0"/>
        <v>358.1268195050946</v>
      </c>
      <c r="G9" s="78">
        <f t="shared" si="1"/>
        <v>82.492246437552382</v>
      </c>
    </row>
    <row r="10" spans="1:7" s="76" customFormat="1" ht="39.950000000000003" customHeight="1" x14ac:dyDescent="0.25">
      <c r="A10" s="79" t="s">
        <v>189</v>
      </c>
      <c r="B10" s="67">
        <v>0</v>
      </c>
      <c r="C10" s="67">
        <v>30000</v>
      </c>
      <c r="D10" s="67">
        <v>30000</v>
      </c>
      <c r="E10" s="67">
        <v>30000</v>
      </c>
      <c r="F10" s="80" t="e">
        <f t="shared" si="0"/>
        <v>#DIV/0!</v>
      </c>
      <c r="G10" s="81">
        <f t="shared" si="1"/>
        <v>100</v>
      </c>
    </row>
    <row r="11" spans="1:7" s="76" customFormat="1" ht="39.950000000000003" customHeight="1" x14ac:dyDescent="0.25">
      <c r="A11" s="65" t="s">
        <v>186</v>
      </c>
      <c r="B11" s="31">
        <v>0</v>
      </c>
      <c r="C11" s="31">
        <v>264000</v>
      </c>
      <c r="D11" s="31">
        <f>264000+90000</f>
        <v>354000</v>
      </c>
      <c r="E11" s="31">
        <v>0</v>
      </c>
      <c r="F11" s="77" t="e">
        <f t="shared" si="0"/>
        <v>#DIV/0!</v>
      </c>
      <c r="G11" s="78">
        <f t="shared" si="1"/>
        <v>0</v>
      </c>
    </row>
    <row r="12" spans="1:7" s="76" customFormat="1" ht="24.95" customHeight="1" x14ac:dyDescent="0.25">
      <c r="A12" s="65" t="s">
        <v>187</v>
      </c>
      <c r="B12" s="31">
        <v>120000</v>
      </c>
      <c r="C12" s="31">
        <v>300000</v>
      </c>
      <c r="D12" s="31">
        <v>300000</v>
      </c>
      <c r="E12" s="31">
        <v>297755.81</v>
      </c>
      <c r="F12" s="77">
        <f t="shared" si="0"/>
        <v>248.12984166666666</v>
      </c>
      <c r="G12" s="78">
        <f t="shared" si="1"/>
        <v>99.251936666666666</v>
      </c>
    </row>
    <row r="13" spans="1:7" s="76" customFormat="1" ht="24.95" customHeight="1" x14ac:dyDescent="0.25">
      <c r="A13" s="65" t="s">
        <v>190</v>
      </c>
      <c r="B13" s="31"/>
      <c r="C13" s="31">
        <v>0</v>
      </c>
      <c r="D13" s="31">
        <v>800000</v>
      </c>
      <c r="E13" s="31"/>
      <c r="F13" s="77"/>
      <c r="G13" s="78"/>
    </row>
    <row r="14" spans="1:7" s="76" customFormat="1" ht="24.95" customHeight="1" x14ac:dyDescent="0.25">
      <c r="A14" s="65" t="s">
        <v>156</v>
      </c>
      <c r="B14" s="31">
        <v>9654138.379999999</v>
      </c>
      <c r="C14" s="31">
        <v>7413000</v>
      </c>
      <c r="D14" s="31">
        <v>6833030</v>
      </c>
      <c r="E14" s="31">
        <v>7341224.9000000004</v>
      </c>
      <c r="F14" s="77">
        <f t="shared" si="0"/>
        <v>76.04225888462976</v>
      </c>
      <c r="G14" s="78">
        <f t="shared" si="1"/>
        <v>107.43732868141953</v>
      </c>
    </row>
    <row r="15" spans="1:7" s="76" customFormat="1" ht="24.95" customHeight="1" x14ac:dyDescent="0.25">
      <c r="A15" s="65" t="s">
        <v>157</v>
      </c>
      <c r="B15" s="31">
        <v>0</v>
      </c>
      <c r="C15" s="31">
        <v>919000</v>
      </c>
      <c r="D15" s="31">
        <v>919000</v>
      </c>
      <c r="E15" s="31">
        <v>919000</v>
      </c>
      <c r="F15" s="77" t="e">
        <f t="shared" si="0"/>
        <v>#DIV/0!</v>
      </c>
      <c r="G15" s="78">
        <f t="shared" si="1"/>
        <v>100</v>
      </c>
    </row>
    <row r="16" spans="1:7" s="76" customFormat="1" ht="24.95" customHeight="1" x14ac:dyDescent="0.25">
      <c r="A16" s="65" t="s">
        <v>158</v>
      </c>
      <c r="B16" s="31">
        <v>11296740.810000001</v>
      </c>
      <c r="C16" s="31">
        <v>12200000</v>
      </c>
      <c r="D16" s="31">
        <f>12895000+58000</f>
        <v>12953000</v>
      </c>
      <c r="E16" s="31">
        <v>12429486.52</v>
      </c>
      <c r="F16" s="77">
        <f t="shared" si="0"/>
        <v>110.02719039988311</v>
      </c>
      <c r="G16" s="78">
        <f t="shared" si="1"/>
        <v>95.958361151856707</v>
      </c>
    </row>
    <row r="17" spans="1:7" s="76" customFormat="1" ht="24.95" customHeight="1" x14ac:dyDescent="0.25">
      <c r="A17" s="65" t="s">
        <v>159</v>
      </c>
      <c r="B17" s="31">
        <v>192311.13</v>
      </c>
      <c r="C17" s="31">
        <v>4635000</v>
      </c>
      <c r="D17" s="31">
        <v>5135000</v>
      </c>
      <c r="E17" s="31">
        <v>5122760.78</v>
      </c>
      <c r="F17" s="77">
        <f t="shared" si="0"/>
        <v>2663.7879877259315</v>
      </c>
      <c r="G17" s="78">
        <f t="shared" si="1"/>
        <v>99.761651022395341</v>
      </c>
    </row>
    <row r="18" spans="1:7" s="76" customFormat="1" ht="24.95" customHeight="1" x14ac:dyDescent="0.25">
      <c r="A18" s="79" t="s">
        <v>160</v>
      </c>
      <c r="B18" s="67">
        <v>9532.91</v>
      </c>
      <c r="C18" s="67">
        <v>0</v>
      </c>
      <c r="D18" s="67">
        <v>0</v>
      </c>
      <c r="E18" s="67">
        <v>0</v>
      </c>
      <c r="F18" s="80">
        <f t="shared" si="0"/>
        <v>0</v>
      </c>
      <c r="G18" s="81" t="e">
        <f t="shared" si="1"/>
        <v>#DIV/0!</v>
      </c>
    </row>
    <row r="19" spans="1:7" s="76" customFormat="1" ht="24.95" customHeight="1" x14ac:dyDescent="0.25">
      <c r="A19" s="65" t="s">
        <v>161</v>
      </c>
      <c r="B19" s="31">
        <v>65391.360000000001</v>
      </c>
      <c r="C19" s="31">
        <v>60000</v>
      </c>
      <c r="D19" s="31">
        <v>30000</v>
      </c>
      <c r="E19" s="31">
        <v>30407.46</v>
      </c>
      <c r="F19" s="77">
        <f t="shared" si="0"/>
        <v>46.500730371718831</v>
      </c>
      <c r="G19" s="78">
        <f t="shared" si="1"/>
        <v>101.3582</v>
      </c>
    </row>
    <row r="20" spans="1:7" s="76" customFormat="1" ht="24.95" customHeight="1" x14ac:dyDescent="0.25">
      <c r="A20" s="65" t="s">
        <v>162</v>
      </c>
      <c r="B20" s="31">
        <v>412141.09</v>
      </c>
      <c r="C20" s="31">
        <v>480000</v>
      </c>
      <c r="D20" s="31">
        <v>220000</v>
      </c>
      <c r="E20" s="31">
        <v>279375.82</v>
      </c>
      <c r="F20" s="77">
        <f t="shared" si="0"/>
        <v>67.786451479516401</v>
      </c>
      <c r="G20" s="78">
        <f t="shared" si="1"/>
        <v>126.98900909090909</v>
      </c>
    </row>
    <row r="21" spans="1:7" s="76" customFormat="1" ht="24.95" customHeight="1" x14ac:dyDescent="0.25">
      <c r="A21" s="65" t="s">
        <v>163</v>
      </c>
      <c r="B21" s="31">
        <v>13687.07</v>
      </c>
      <c r="C21" s="31">
        <v>0</v>
      </c>
      <c r="D21" s="31">
        <v>10000</v>
      </c>
      <c r="E21" s="31">
        <v>26157.45</v>
      </c>
      <c r="F21" s="77">
        <f t="shared" si="0"/>
        <v>191.11066137602865</v>
      </c>
      <c r="G21" s="78">
        <f t="shared" si="1"/>
        <v>261.5745</v>
      </c>
    </row>
    <row r="22" spans="1:7" s="76" customFormat="1" ht="24.95" customHeight="1" x14ac:dyDescent="0.25">
      <c r="A22" s="65" t="s">
        <v>188</v>
      </c>
      <c r="B22" s="31">
        <v>35094.47</v>
      </c>
      <c r="C22" s="31">
        <v>30000</v>
      </c>
      <c r="D22" s="31">
        <v>32000</v>
      </c>
      <c r="E22" s="31">
        <v>10028</v>
      </c>
      <c r="F22" s="77">
        <f t="shared" si="0"/>
        <v>28.57430244708069</v>
      </c>
      <c r="G22" s="78">
        <f t="shared" si="1"/>
        <v>31.337500000000002</v>
      </c>
    </row>
    <row r="23" spans="1:7" s="76" customFormat="1" ht="39.950000000000003" customHeight="1" x14ac:dyDescent="0.25">
      <c r="A23" s="57" t="s">
        <v>165</v>
      </c>
      <c r="B23" s="32">
        <f>SUM(B24:B39)</f>
        <v>20275950.809999991</v>
      </c>
      <c r="C23" s="32">
        <f>SUM(C24:C39)</f>
        <v>26970700</v>
      </c>
      <c r="D23" s="32">
        <f>SUM(D24:D39)</f>
        <v>28255730</v>
      </c>
      <c r="E23" s="32">
        <f>SUM(E24:E39)</f>
        <v>24675500.309999999</v>
      </c>
      <c r="F23" s="82">
        <f t="shared" si="0"/>
        <v>121.69836345149434</v>
      </c>
      <c r="G23" s="83">
        <f t="shared" si="1"/>
        <v>87.329190610187737</v>
      </c>
    </row>
    <row r="24" spans="1:7" s="76" customFormat="1" ht="39.950000000000003" customHeight="1" x14ac:dyDescent="0.25">
      <c r="A24" s="65" t="s">
        <v>153</v>
      </c>
      <c r="B24" s="31">
        <v>266576.96000000002</v>
      </c>
      <c r="C24" s="31">
        <v>393200</v>
      </c>
      <c r="D24" s="31">
        <v>393200</v>
      </c>
      <c r="E24" s="31">
        <v>380115.87</v>
      </c>
      <c r="F24" s="77">
        <f t="shared" si="0"/>
        <v>142.59141900335271</v>
      </c>
      <c r="G24" s="78">
        <f t="shared" si="1"/>
        <v>96.672398270600198</v>
      </c>
    </row>
    <row r="25" spans="1:7" s="76" customFormat="1" ht="39.950000000000003" customHeight="1" x14ac:dyDescent="0.25">
      <c r="A25" s="65" t="s">
        <v>154</v>
      </c>
      <c r="B25" s="31">
        <v>116700</v>
      </c>
      <c r="C25" s="31">
        <v>127200</v>
      </c>
      <c r="D25" s="31">
        <v>127200</v>
      </c>
      <c r="E25" s="31">
        <v>127200</v>
      </c>
      <c r="F25" s="77">
        <f t="shared" si="0"/>
        <v>108.99742930591259</v>
      </c>
      <c r="G25" s="78">
        <f t="shared" si="1"/>
        <v>100</v>
      </c>
    </row>
    <row r="26" spans="1:7" s="76" customFormat="1" ht="39.950000000000003" customHeight="1" x14ac:dyDescent="0.25">
      <c r="A26" s="65" t="s">
        <v>155</v>
      </c>
      <c r="B26" s="31">
        <v>27480</v>
      </c>
      <c r="C26" s="31">
        <v>119300</v>
      </c>
      <c r="D26" s="31">
        <v>119300</v>
      </c>
      <c r="E26" s="31">
        <v>98413.25</v>
      </c>
      <c r="F26" s="77">
        <f t="shared" si="0"/>
        <v>358.1268195050946</v>
      </c>
      <c r="G26" s="78">
        <f t="shared" si="1"/>
        <v>82.492246437552382</v>
      </c>
    </row>
    <row r="27" spans="1:7" s="76" customFormat="1" ht="39.950000000000003" customHeight="1" x14ac:dyDescent="0.25">
      <c r="A27" s="65" t="s">
        <v>189</v>
      </c>
      <c r="B27" s="31">
        <v>0</v>
      </c>
      <c r="C27" s="31">
        <v>30000</v>
      </c>
      <c r="D27" s="31">
        <v>30000</v>
      </c>
      <c r="E27" s="31">
        <v>30000</v>
      </c>
      <c r="F27" s="77" t="e">
        <f t="shared" si="0"/>
        <v>#DIV/0!</v>
      </c>
      <c r="G27" s="78">
        <f t="shared" si="1"/>
        <v>100</v>
      </c>
    </row>
    <row r="28" spans="1:7" s="76" customFormat="1" ht="24.95" customHeight="1" x14ac:dyDescent="0.25">
      <c r="A28" s="65" t="s">
        <v>186</v>
      </c>
      <c r="B28" s="31">
        <v>0</v>
      </c>
      <c r="C28" s="31">
        <v>264000</v>
      </c>
      <c r="D28" s="31">
        <v>354000</v>
      </c>
      <c r="E28" s="31">
        <v>263992</v>
      </c>
      <c r="F28" s="77" t="e">
        <f t="shared" si="0"/>
        <v>#DIV/0!</v>
      </c>
      <c r="G28" s="78">
        <f t="shared" si="1"/>
        <v>74.574011299435028</v>
      </c>
    </row>
    <row r="29" spans="1:7" s="76" customFormat="1" ht="24.95" customHeight="1" x14ac:dyDescent="0.25">
      <c r="A29" s="65" t="s">
        <v>187</v>
      </c>
      <c r="B29" s="31">
        <v>120000</v>
      </c>
      <c r="C29" s="31">
        <v>300000</v>
      </c>
      <c r="D29" s="31">
        <v>300000</v>
      </c>
      <c r="E29" s="31">
        <v>297755.81</v>
      </c>
      <c r="F29" s="77">
        <f t="shared" si="0"/>
        <v>248.12984166666666</v>
      </c>
      <c r="G29" s="78">
        <f t="shared" si="1"/>
        <v>99.251936666666666</v>
      </c>
    </row>
    <row r="30" spans="1:7" s="76" customFormat="1" ht="24.95" customHeight="1" x14ac:dyDescent="0.25">
      <c r="A30" s="65" t="s">
        <v>190</v>
      </c>
      <c r="B30" s="31"/>
      <c r="C30" s="31">
        <v>0</v>
      </c>
      <c r="D30" s="31">
        <v>800000</v>
      </c>
      <c r="E30" s="31"/>
      <c r="F30" s="77"/>
      <c r="G30" s="78"/>
    </row>
    <row r="31" spans="1:7" s="76" customFormat="1" ht="24.95" customHeight="1" x14ac:dyDescent="0.25">
      <c r="A31" s="65" t="s">
        <v>156</v>
      </c>
      <c r="B31" s="31">
        <v>7486010.6799999997</v>
      </c>
      <c r="C31" s="31">
        <v>7413000</v>
      </c>
      <c r="D31" s="31">
        <v>6833030</v>
      </c>
      <c r="E31" s="31">
        <v>6900079.3600000003</v>
      </c>
      <c r="F31" s="77">
        <f t="shared" si="0"/>
        <v>92.172983114151805</v>
      </c>
      <c r="G31" s="78">
        <f t="shared" si="1"/>
        <v>100.98125370443273</v>
      </c>
    </row>
    <row r="32" spans="1:7" s="76" customFormat="1" ht="24.95" customHeight="1" x14ac:dyDescent="0.25">
      <c r="A32" s="65" t="s">
        <v>157</v>
      </c>
      <c r="B32" s="31">
        <v>484400</v>
      </c>
      <c r="C32" s="31">
        <v>919000</v>
      </c>
      <c r="D32" s="31">
        <v>919000</v>
      </c>
      <c r="E32" s="31">
        <v>919000</v>
      </c>
      <c r="F32" s="77">
        <f t="shared" si="0"/>
        <v>189.71924029727498</v>
      </c>
      <c r="G32" s="78">
        <f t="shared" si="1"/>
        <v>100</v>
      </c>
    </row>
    <row r="33" spans="1:7" s="76" customFormat="1" ht="24.95" customHeight="1" x14ac:dyDescent="0.25">
      <c r="A33" s="65" t="s">
        <v>158</v>
      </c>
      <c r="B33" s="31">
        <v>11046625.139999995</v>
      </c>
      <c r="C33" s="31">
        <v>12200000</v>
      </c>
      <c r="D33" s="31">
        <v>12953000</v>
      </c>
      <c r="E33" s="31">
        <v>11318409.51</v>
      </c>
      <c r="F33" s="77">
        <f t="shared" si="0"/>
        <v>102.46033848850243</v>
      </c>
      <c r="G33" s="78">
        <f t="shared" si="1"/>
        <v>87.380603026325943</v>
      </c>
    </row>
    <row r="34" spans="1:7" s="76" customFormat="1" ht="24.95" customHeight="1" x14ac:dyDescent="0.25">
      <c r="A34" s="65" t="s">
        <v>159</v>
      </c>
      <c r="B34" s="31">
        <v>192311.13</v>
      </c>
      <c r="C34" s="31">
        <v>4635000</v>
      </c>
      <c r="D34" s="31">
        <v>5135000</v>
      </c>
      <c r="E34" s="31">
        <v>3994565.7800000003</v>
      </c>
      <c r="F34" s="77">
        <f t="shared" si="0"/>
        <v>2077.1370746976531</v>
      </c>
      <c r="G34" s="78">
        <f t="shared" si="1"/>
        <v>77.790959688412855</v>
      </c>
    </row>
    <row r="35" spans="1:7" s="76" customFormat="1" ht="24.95" customHeight="1" x14ac:dyDescent="0.25">
      <c r="A35" s="65" t="s">
        <v>160</v>
      </c>
      <c r="B35" s="31">
        <v>9532.91</v>
      </c>
      <c r="C35" s="31">
        <v>0</v>
      </c>
      <c r="D35" s="31">
        <v>0</v>
      </c>
      <c r="E35" s="31">
        <v>0</v>
      </c>
      <c r="F35" s="77">
        <f t="shared" si="0"/>
        <v>0</v>
      </c>
      <c r="G35" s="78" t="e">
        <f t="shared" si="1"/>
        <v>#DIV/0!</v>
      </c>
    </row>
    <row r="36" spans="1:7" s="76" customFormat="1" ht="24.95" customHeight="1" x14ac:dyDescent="0.25">
      <c r="A36" s="65" t="s">
        <v>161</v>
      </c>
      <c r="B36" s="31">
        <v>65391.360000000001</v>
      </c>
      <c r="C36" s="31">
        <v>60000</v>
      </c>
      <c r="D36" s="31">
        <v>30000</v>
      </c>
      <c r="E36" s="31">
        <v>30407.46</v>
      </c>
      <c r="F36" s="77">
        <f t="shared" si="0"/>
        <v>46.500730371718831</v>
      </c>
      <c r="G36" s="78">
        <f t="shared" si="1"/>
        <v>101.3582</v>
      </c>
    </row>
    <row r="37" spans="1:7" s="76" customFormat="1" ht="24.95" customHeight="1" x14ac:dyDescent="0.25">
      <c r="A37" s="65" t="s">
        <v>162</v>
      </c>
      <c r="B37" s="31">
        <v>412141.09</v>
      </c>
      <c r="C37" s="31">
        <v>480000</v>
      </c>
      <c r="D37" s="31">
        <v>220000</v>
      </c>
      <c r="E37" s="31">
        <v>279375.82</v>
      </c>
      <c r="F37" s="77">
        <f t="shared" si="0"/>
        <v>67.786451479516401</v>
      </c>
      <c r="G37" s="78">
        <f t="shared" si="1"/>
        <v>126.98900909090909</v>
      </c>
    </row>
    <row r="38" spans="1:7" s="76" customFormat="1" ht="24.95" customHeight="1" x14ac:dyDescent="0.25">
      <c r="A38" s="65" t="s">
        <v>163</v>
      </c>
      <c r="B38" s="31">
        <v>13687.07</v>
      </c>
      <c r="C38" s="31">
        <v>0</v>
      </c>
      <c r="D38" s="31">
        <v>10000</v>
      </c>
      <c r="E38" s="31">
        <v>26157.45</v>
      </c>
      <c r="F38" s="77">
        <f t="shared" si="0"/>
        <v>191.11066137602865</v>
      </c>
      <c r="G38" s="78">
        <f t="shared" si="1"/>
        <v>261.5745</v>
      </c>
    </row>
    <row r="39" spans="1:7" s="52" customFormat="1" ht="24.95" customHeight="1" thickBot="1" x14ac:dyDescent="0.3">
      <c r="A39" s="66" t="s">
        <v>164</v>
      </c>
      <c r="B39" s="33">
        <v>35094.47</v>
      </c>
      <c r="C39" s="33">
        <v>30000</v>
      </c>
      <c r="D39" s="33">
        <v>32000</v>
      </c>
      <c r="E39" s="33">
        <v>10028</v>
      </c>
      <c r="F39" s="84">
        <f t="shared" si="0"/>
        <v>28.57430244708069</v>
      </c>
      <c r="G39" s="85">
        <f t="shared" si="1"/>
        <v>31.337500000000002</v>
      </c>
    </row>
    <row r="40" spans="1:7" s="52" customFormat="1" ht="15.75" thickTop="1" x14ac:dyDescent="0.25"/>
    <row r="41" spans="1:7" s="52" customFormat="1" x14ac:dyDescent="0.25">
      <c r="D41" s="70"/>
    </row>
    <row r="42" spans="1:7" s="52" customFormat="1" x14ac:dyDescent="0.25">
      <c r="D42" s="70"/>
    </row>
    <row r="43" spans="1:7" s="52" customFormat="1" x14ac:dyDescent="0.25">
      <c r="D43" s="70"/>
    </row>
    <row r="44" spans="1:7" s="52" customFormat="1" x14ac:dyDescent="0.25">
      <c r="D44" s="70"/>
    </row>
    <row r="45" spans="1:7" s="52" customFormat="1" x14ac:dyDescent="0.25">
      <c r="D45" s="70"/>
    </row>
    <row r="46" spans="1:7" s="52" customFormat="1" x14ac:dyDescent="0.25">
      <c r="D46" s="70"/>
    </row>
    <row r="47" spans="1:7" s="52" customFormat="1" x14ac:dyDescent="0.25">
      <c r="D47" s="70"/>
    </row>
    <row r="48" spans="1:7" s="52" customFormat="1" x14ac:dyDescent="0.25">
      <c r="D48" s="70"/>
    </row>
    <row r="49" spans="4:4" s="52" customFormat="1" x14ac:dyDescent="0.25">
      <c r="D49" s="70"/>
    </row>
    <row r="50" spans="4:4" s="52" customFormat="1" x14ac:dyDescent="0.25">
      <c r="D50" s="70"/>
    </row>
    <row r="51" spans="4:4" s="52" customFormat="1" x14ac:dyDescent="0.25">
      <c r="D51" s="70"/>
    </row>
    <row r="52" spans="4:4" s="52" customFormat="1" x14ac:dyDescent="0.25">
      <c r="D52" s="70"/>
    </row>
    <row r="53" spans="4:4" s="52" customFormat="1" x14ac:dyDescent="0.25">
      <c r="D53" s="70"/>
    </row>
    <row r="54" spans="4:4" s="52" customFormat="1" x14ac:dyDescent="0.25">
      <c r="D54" s="70"/>
    </row>
    <row r="55" spans="4:4" s="52" customFormat="1" x14ac:dyDescent="0.25">
      <c r="D55" s="70"/>
    </row>
    <row r="56" spans="4:4" s="52" customFormat="1" x14ac:dyDescent="0.25">
      <c r="D56" s="70"/>
    </row>
    <row r="57" spans="4:4" s="52" customFormat="1" x14ac:dyDescent="0.25">
      <c r="D57" s="70"/>
    </row>
    <row r="58" spans="4:4" s="52" customFormat="1" x14ac:dyDescent="0.25">
      <c r="D58" s="70"/>
    </row>
    <row r="59" spans="4:4" s="52" customFormat="1" x14ac:dyDescent="0.25">
      <c r="D59" s="70"/>
    </row>
    <row r="60" spans="4:4" s="52" customFormat="1" x14ac:dyDescent="0.25">
      <c r="D60" s="70"/>
    </row>
    <row r="61" spans="4:4" s="52" customFormat="1" x14ac:dyDescent="0.25">
      <c r="D61" s="70"/>
    </row>
    <row r="62" spans="4:4" s="52" customFormat="1" x14ac:dyDescent="0.25">
      <c r="D62" s="70"/>
    </row>
    <row r="63" spans="4:4" s="52" customFormat="1" x14ac:dyDescent="0.25">
      <c r="D63" s="70"/>
    </row>
    <row r="64" spans="4:4" s="52" customFormat="1" x14ac:dyDescent="0.25">
      <c r="D64" s="70"/>
    </row>
    <row r="65" spans="4:4" s="52" customFormat="1" x14ac:dyDescent="0.25">
      <c r="D65" s="70"/>
    </row>
    <row r="66" spans="4:4" s="52" customFormat="1" x14ac:dyDescent="0.25">
      <c r="D66" s="70"/>
    </row>
    <row r="67" spans="4:4" s="52" customFormat="1" x14ac:dyDescent="0.25">
      <c r="D67" s="70"/>
    </row>
    <row r="68" spans="4:4" s="52" customFormat="1" x14ac:dyDescent="0.25">
      <c r="D68" s="70"/>
    </row>
    <row r="69" spans="4:4" s="52" customFormat="1" x14ac:dyDescent="0.25">
      <c r="D69" s="70"/>
    </row>
    <row r="70" spans="4:4" s="52" customFormat="1" x14ac:dyDescent="0.25">
      <c r="D70" s="70"/>
    </row>
    <row r="71" spans="4:4" s="52" customFormat="1" x14ac:dyDescent="0.25">
      <c r="D71" s="70"/>
    </row>
    <row r="72" spans="4:4" s="52" customFormat="1" x14ac:dyDescent="0.25">
      <c r="D72" s="70"/>
    </row>
    <row r="73" spans="4:4" s="52" customFormat="1" x14ac:dyDescent="0.25">
      <c r="D73" s="70"/>
    </row>
    <row r="74" spans="4:4" s="52" customFormat="1" x14ac:dyDescent="0.25">
      <c r="D74" s="70"/>
    </row>
    <row r="75" spans="4:4" s="52" customFormat="1" x14ac:dyDescent="0.25">
      <c r="D75" s="70"/>
    </row>
    <row r="76" spans="4:4" s="52" customFormat="1" x14ac:dyDescent="0.25">
      <c r="D76" s="70"/>
    </row>
    <row r="77" spans="4:4" s="52" customFormat="1" x14ac:dyDescent="0.25">
      <c r="D77" s="70"/>
    </row>
    <row r="78" spans="4:4" s="52" customFormat="1" x14ac:dyDescent="0.25">
      <c r="D78" s="70"/>
    </row>
    <row r="79" spans="4:4" s="52" customFormat="1" x14ac:dyDescent="0.25">
      <c r="D79" s="70"/>
    </row>
    <row r="80" spans="4:4" s="52" customFormat="1" x14ac:dyDescent="0.25">
      <c r="D80" s="70"/>
    </row>
    <row r="81" spans="4:4" s="52" customFormat="1" x14ac:dyDescent="0.25">
      <c r="D81" s="70"/>
    </row>
    <row r="82" spans="4:4" s="52" customFormat="1" x14ac:dyDescent="0.25">
      <c r="D82" s="70"/>
    </row>
    <row r="83" spans="4:4" s="52" customFormat="1" x14ac:dyDescent="0.25">
      <c r="D83" s="70"/>
    </row>
    <row r="84" spans="4:4" s="52" customFormat="1" x14ac:dyDescent="0.25">
      <c r="D84" s="70"/>
    </row>
    <row r="85" spans="4:4" s="52" customFormat="1" x14ac:dyDescent="0.25">
      <c r="D85" s="70"/>
    </row>
    <row r="86" spans="4:4" s="52" customFormat="1" x14ac:dyDescent="0.25">
      <c r="D86" s="70"/>
    </row>
    <row r="87" spans="4:4" s="52" customFormat="1" x14ac:dyDescent="0.25">
      <c r="D87" s="70"/>
    </row>
    <row r="88" spans="4:4" s="52" customFormat="1" x14ac:dyDescent="0.25">
      <c r="D88" s="70"/>
    </row>
    <row r="89" spans="4:4" s="52" customFormat="1" x14ac:dyDescent="0.25">
      <c r="D89" s="70"/>
    </row>
  </sheetData>
  <mergeCells count="1">
    <mergeCell ref="A2:G2"/>
  </mergeCell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headerFooter>
    <oddHeader>&amp;LUpravno vijeće
75. sjednica&amp;CIzvještaj o izvršenju financijskog plana za 2025. godinu&amp;RTočka 3. dnevnog reda
25.02.2026.</oddHeader>
    <oddFooter>&amp;LNastavni zavod za javno zdravstvo Dr. Andrija Štampar&amp;C&amp;A&amp;R&amp;P/&amp;N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0.79998168889431442"/>
    <pageSetUpPr fitToPage="1"/>
  </sheetPr>
  <dimension ref="A1:G9"/>
  <sheetViews>
    <sheetView zoomScaleNormal="100" workbookViewId="0">
      <selection activeCell="D24" sqref="D24"/>
    </sheetView>
  </sheetViews>
  <sheetFormatPr defaultRowHeight="15" x14ac:dyDescent="0.25"/>
  <cols>
    <col min="1" max="1" width="50.7109375" style="3" customWidth="1"/>
    <col min="2" max="5" width="25.7109375" style="3" customWidth="1"/>
    <col min="6" max="8" width="15.7109375" style="3" customWidth="1"/>
    <col min="9" max="16384" width="9.140625" style="3"/>
  </cols>
  <sheetData>
    <row r="1" spans="1:7" x14ac:dyDescent="0.25">
      <c r="A1" s="11"/>
      <c r="B1" s="11"/>
      <c r="C1" s="11"/>
      <c r="D1" s="11"/>
      <c r="E1" s="2"/>
      <c r="F1" s="2"/>
      <c r="G1" s="2"/>
    </row>
    <row r="2" spans="1:7" ht="15.75" customHeight="1" x14ac:dyDescent="0.25">
      <c r="A2" s="58" t="s">
        <v>166</v>
      </c>
      <c r="B2" s="58"/>
      <c r="C2" s="58"/>
      <c r="D2" s="58"/>
      <c r="E2" s="58"/>
      <c r="F2" s="58"/>
      <c r="G2" s="58"/>
    </row>
    <row r="3" spans="1:7" ht="15.75" thickBot="1" x14ac:dyDescent="0.3">
      <c r="A3" s="11"/>
      <c r="B3" s="11"/>
      <c r="C3" s="11"/>
      <c r="D3" s="11"/>
      <c r="E3" s="2"/>
      <c r="F3" s="2"/>
      <c r="G3" s="2"/>
    </row>
    <row r="4" spans="1:7" ht="30" customHeight="1" thickTop="1" thickBot="1" x14ac:dyDescent="0.3">
      <c r="A4" s="12" t="s">
        <v>3</v>
      </c>
      <c r="B4" s="34" t="s">
        <v>29</v>
      </c>
      <c r="C4" s="34" t="s">
        <v>179</v>
      </c>
      <c r="D4" s="34" t="s">
        <v>180</v>
      </c>
      <c r="E4" s="34" t="s">
        <v>181</v>
      </c>
      <c r="F4" s="13" t="s">
        <v>30</v>
      </c>
      <c r="G4" s="14" t="s">
        <v>31</v>
      </c>
    </row>
    <row r="5" spans="1:7" s="6" customFormat="1" ht="9.9499999999999993" customHeight="1" thickTop="1" thickBot="1" x14ac:dyDescent="0.25">
      <c r="A5" s="15">
        <v>1</v>
      </c>
      <c r="B5" s="35">
        <v>2</v>
      </c>
      <c r="C5" s="35">
        <v>3</v>
      </c>
      <c r="D5" s="35">
        <v>4</v>
      </c>
      <c r="E5" s="35">
        <v>5</v>
      </c>
      <c r="F5" s="16">
        <v>6</v>
      </c>
      <c r="G5" s="17">
        <v>7</v>
      </c>
    </row>
    <row r="6" spans="1:7" ht="24.95" customHeight="1" thickTop="1" x14ac:dyDescent="0.25">
      <c r="A6" s="18" t="s">
        <v>165</v>
      </c>
      <c r="B6" s="36">
        <f>B7</f>
        <v>20275950.649999999</v>
      </c>
      <c r="C6" s="36">
        <f t="shared" ref="C6:E6" si="0">C7</f>
        <v>26970700</v>
      </c>
      <c r="D6" s="36">
        <f t="shared" si="0"/>
        <v>28255730</v>
      </c>
      <c r="E6" s="36">
        <f t="shared" si="0"/>
        <v>24675500.300000001</v>
      </c>
      <c r="F6" s="19">
        <f t="shared" ref="F6:F7" si="1">E6/B6*100</f>
        <v>121.69836436251143</v>
      </c>
      <c r="G6" s="20">
        <f t="shared" ref="G6:G7" si="2">E6/D6*100</f>
        <v>87.329190574796684</v>
      </c>
    </row>
    <row r="7" spans="1:7" ht="24.95" customHeight="1" x14ac:dyDescent="0.25">
      <c r="A7" s="21" t="s">
        <v>167</v>
      </c>
      <c r="B7" s="37">
        <f>B8</f>
        <v>20275950.649999999</v>
      </c>
      <c r="C7" s="37">
        <f t="shared" ref="C7:E7" si="3">C8</f>
        <v>26970700</v>
      </c>
      <c r="D7" s="37">
        <f t="shared" si="3"/>
        <v>28255730</v>
      </c>
      <c r="E7" s="37">
        <f t="shared" si="3"/>
        <v>24675500.300000001</v>
      </c>
      <c r="F7" s="22">
        <f t="shared" si="1"/>
        <v>121.69836436251143</v>
      </c>
      <c r="G7" s="23">
        <f t="shared" si="2"/>
        <v>87.329190574796684</v>
      </c>
    </row>
    <row r="8" spans="1:7" ht="24.95" customHeight="1" thickBot="1" x14ac:dyDescent="0.3">
      <c r="A8" s="24" t="s">
        <v>168</v>
      </c>
      <c r="B8" s="53">
        <v>20275950.649999999</v>
      </c>
      <c r="C8" s="38">
        <v>26970700</v>
      </c>
      <c r="D8" s="38">
        <v>28255730</v>
      </c>
      <c r="E8" s="33">
        <v>24675500.300000001</v>
      </c>
      <c r="F8" s="25">
        <f>E8/B8*100</f>
        <v>121.69836436251143</v>
      </c>
      <c r="G8" s="26">
        <f>E8/D8*100</f>
        <v>87.329190574796684</v>
      </c>
    </row>
    <row r="9" spans="1:7" ht="15.75" thickTop="1" x14ac:dyDescent="0.25"/>
  </sheetData>
  <mergeCells count="1">
    <mergeCell ref="A2:G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Header>&amp;LUpravno vijeće
75. sjednica&amp;CIzvještaj o izvršenju financijskog plana za 2025. godinu&amp;RTočka 3. dnevnog reda
25.02.2026.</oddHeader>
    <oddFooter>&amp;LNastavni zavod za javno zdravstvo Dr. Andrija Štampar&amp;C&amp;A&amp;R&amp;P/&amp;N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79998168889431442"/>
    <pageSetUpPr fitToPage="1"/>
  </sheetPr>
  <dimension ref="A1:H10"/>
  <sheetViews>
    <sheetView zoomScaleNormal="100" workbookViewId="0">
      <selection activeCell="F29" sqref="F29"/>
    </sheetView>
  </sheetViews>
  <sheetFormatPr defaultRowHeight="15" x14ac:dyDescent="0.25"/>
  <cols>
    <col min="1" max="1" width="5.7109375" style="3" customWidth="1"/>
    <col min="2" max="2" width="45.7109375" style="3" customWidth="1"/>
    <col min="3" max="6" width="25.7109375" style="3" customWidth="1"/>
    <col min="7" max="8" width="15.7109375" style="3" customWidth="1"/>
    <col min="9" max="16384" width="9.140625" style="3"/>
  </cols>
  <sheetData>
    <row r="1" spans="1:8" ht="9.9499999999999993" customHeight="1" x14ac:dyDescent="0.25">
      <c r="A1" s="1"/>
      <c r="B1" s="1"/>
      <c r="C1" s="1"/>
      <c r="D1" s="1"/>
      <c r="E1" s="1"/>
      <c r="F1" s="1"/>
      <c r="G1" s="1"/>
      <c r="H1" s="1"/>
    </row>
    <row r="2" spans="1:8" ht="24.95" customHeight="1" x14ac:dyDescent="0.25">
      <c r="A2" s="58" t="s">
        <v>169</v>
      </c>
      <c r="B2" s="58"/>
      <c r="C2" s="58"/>
      <c r="D2" s="58"/>
      <c r="E2" s="58"/>
      <c r="F2" s="58"/>
      <c r="G2" s="58"/>
      <c r="H2" s="58"/>
    </row>
    <row r="3" spans="1:8" ht="9.9499999999999993" customHeight="1" x14ac:dyDescent="0.25">
      <c r="A3" s="4"/>
      <c r="B3" s="4"/>
      <c r="C3" s="4"/>
      <c r="D3" s="4"/>
      <c r="E3" s="4"/>
      <c r="F3" s="4"/>
      <c r="G3" s="4"/>
      <c r="H3" s="4"/>
    </row>
    <row r="4" spans="1:8" ht="24.95" customHeight="1" x14ac:dyDescent="0.25">
      <c r="A4" s="58" t="s">
        <v>170</v>
      </c>
      <c r="B4" s="58"/>
      <c r="C4" s="58"/>
      <c r="D4" s="58"/>
      <c r="E4" s="58"/>
      <c r="F4" s="58"/>
      <c r="G4" s="58"/>
      <c r="H4" s="58"/>
    </row>
    <row r="5" spans="1:8" ht="9.9499999999999993" customHeight="1" thickBot="1" x14ac:dyDescent="0.3">
      <c r="A5" s="1"/>
      <c r="B5" s="1"/>
      <c r="C5" s="1"/>
      <c r="D5" s="1"/>
      <c r="E5" s="1"/>
      <c r="F5" s="2"/>
      <c r="G5" s="2"/>
      <c r="H5" s="2"/>
    </row>
    <row r="6" spans="1:8" ht="39.950000000000003" customHeight="1" thickTop="1" thickBot="1" x14ac:dyDescent="0.3">
      <c r="A6" s="59" t="s">
        <v>3</v>
      </c>
      <c r="B6" s="60"/>
      <c r="C6" s="39" t="s">
        <v>26</v>
      </c>
      <c r="D6" s="40" t="s">
        <v>27</v>
      </c>
      <c r="E6" s="39" t="s">
        <v>28</v>
      </c>
      <c r="F6" s="39" t="s">
        <v>171</v>
      </c>
      <c r="G6" s="39" t="s">
        <v>30</v>
      </c>
      <c r="H6" s="41" t="s">
        <v>31</v>
      </c>
    </row>
    <row r="7" spans="1:8" s="6" customFormat="1" ht="15" customHeight="1" thickTop="1" thickBot="1" x14ac:dyDescent="0.25">
      <c r="A7" s="61">
        <v>1</v>
      </c>
      <c r="B7" s="62"/>
      <c r="C7" s="42">
        <v>2</v>
      </c>
      <c r="D7" s="42">
        <v>3</v>
      </c>
      <c r="E7" s="42">
        <v>4</v>
      </c>
      <c r="F7" s="42">
        <v>5</v>
      </c>
      <c r="G7" s="42">
        <v>6</v>
      </c>
      <c r="H7" s="43">
        <v>7</v>
      </c>
    </row>
    <row r="8" spans="1:8" ht="39.950000000000003" customHeight="1" thickTop="1" x14ac:dyDescent="0.25">
      <c r="A8" s="7">
        <v>8</v>
      </c>
      <c r="B8" s="8" t="s">
        <v>172</v>
      </c>
      <c r="C8" s="44">
        <v>0</v>
      </c>
      <c r="D8" s="44">
        <v>0</v>
      </c>
      <c r="E8" s="44">
        <v>0</v>
      </c>
      <c r="F8" s="45">
        <v>0</v>
      </c>
      <c r="G8" s="46" t="e">
        <f>F8/C8</f>
        <v>#DIV/0!</v>
      </c>
      <c r="H8" s="47" t="e">
        <f>F8/E8</f>
        <v>#DIV/0!</v>
      </c>
    </row>
    <row r="9" spans="1:8" ht="39.950000000000003" customHeight="1" thickBot="1" x14ac:dyDescent="0.3">
      <c r="A9" s="9">
        <v>5</v>
      </c>
      <c r="B9" s="10" t="s">
        <v>173</v>
      </c>
      <c r="C9" s="48">
        <v>0</v>
      </c>
      <c r="D9" s="48">
        <v>0</v>
      </c>
      <c r="E9" s="48">
        <v>0</v>
      </c>
      <c r="F9" s="49">
        <v>0</v>
      </c>
      <c r="G9" s="50" t="e">
        <f>F9/C9</f>
        <v>#DIV/0!</v>
      </c>
      <c r="H9" s="51" t="e">
        <f>F9/E9</f>
        <v>#DIV/0!</v>
      </c>
    </row>
    <row r="10" spans="1:8" ht="15.75" thickTop="1" x14ac:dyDescent="0.25">
      <c r="C10" s="52"/>
      <c r="D10" s="52"/>
      <c r="E10" s="52"/>
      <c r="F10" s="52"/>
      <c r="G10" s="52"/>
      <c r="H10" s="52"/>
    </row>
  </sheetData>
  <mergeCells count="4">
    <mergeCell ref="A6:B6"/>
    <mergeCell ref="A2:H2"/>
    <mergeCell ref="A4:H4"/>
    <mergeCell ref="A7:B7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Header>&amp;LUpravno vijeće
75. sjednica&amp;CIzvještaj o izvršenju financijskog plana za 2025. godinu&amp;RTočka 3. dnevnog reda
25.02.2026.</oddHeader>
    <oddFooter>&amp;LNastavni zavod za javno zdravstvo Dr. Andrija Štampar&amp;C&amp;A&amp;R&amp;P/&amp;N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0.79998168889431442"/>
    <pageSetUpPr fitToPage="1"/>
  </sheetPr>
  <dimension ref="A1:H10"/>
  <sheetViews>
    <sheetView zoomScaleNormal="100" workbookViewId="0">
      <selection activeCell="C25" sqref="C25"/>
    </sheetView>
  </sheetViews>
  <sheetFormatPr defaultRowHeight="15" x14ac:dyDescent="0.25"/>
  <cols>
    <col min="1" max="1" width="5.7109375" style="3" customWidth="1"/>
    <col min="2" max="2" width="45.7109375" style="3" customWidth="1"/>
    <col min="3" max="6" width="25.7109375" style="3" customWidth="1"/>
    <col min="7" max="8" width="15.7109375" style="3" customWidth="1"/>
    <col min="9" max="16384" width="9.140625" style="3"/>
  </cols>
  <sheetData>
    <row r="1" spans="1:8" ht="9.9499999999999993" customHeight="1" x14ac:dyDescent="0.25">
      <c r="A1" s="1"/>
      <c r="B1" s="1"/>
      <c r="C1" s="1"/>
      <c r="D1" s="1"/>
      <c r="E1" s="2"/>
      <c r="F1" s="2"/>
      <c r="G1" s="2"/>
    </row>
    <row r="2" spans="1:8" ht="24.95" customHeight="1" x14ac:dyDescent="0.25">
      <c r="A2" s="58" t="s">
        <v>169</v>
      </c>
      <c r="B2" s="58"/>
      <c r="C2" s="58"/>
      <c r="D2" s="58"/>
      <c r="E2" s="58"/>
      <c r="F2" s="58"/>
      <c r="G2" s="58"/>
      <c r="H2" s="58"/>
    </row>
    <row r="3" spans="1:8" ht="9.9499999999999993" customHeight="1" x14ac:dyDescent="0.25">
      <c r="A3" s="4"/>
      <c r="B3" s="4"/>
      <c r="C3" s="4"/>
      <c r="D3" s="4"/>
      <c r="E3" s="5"/>
      <c r="F3" s="5"/>
      <c r="G3" s="5"/>
    </row>
    <row r="4" spans="1:8" ht="24.95" customHeight="1" x14ac:dyDescent="0.25">
      <c r="A4" s="58" t="s">
        <v>174</v>
      </c>
      <c r="B4" s="58"/>
      <c r="C4" s="58"/>
      <c r="D4" s="58"/>
      <c r="E4" s="58"/>
      <c r="F4" s="58"/>
      <c r="G4" s="58"/>
      <c r="H4" s="58"/>
    </row>
    <row r="5" spans="1:8" ht="9.9499999999999993" customHeight="1" thickBot="1" x14ac:dyDescent="0.3"/>
    <row r="6" spans="1:8" ht="39.950000000000003" customHeight="1" thickTop="1" thickBot="1" x14ac:dyDescent="0.3">
      <c r="A6" s="59" t="s">
        <v>3</v>
      </c>
      <c r="B6" s="60"/>
      <c r="C6" s="39" t="s">
        <v>26</v>
      </c>
      <c r="D6" s="40" t="s">
        <v>27</v>
      </c>
      <c r="E6" s="39" t="s">
        <v>28</v>
      </c>
      <c r="F6" s="39" t="s">
        <v>171</v>
      </c>
      <c r="G6" s="39" t="s">
        <v>30</v>
      </c>
      <c r="H6" s="41" t="s">
        <v>31</v>
      </c>
    </row>
    <row r="7" spans="1:8" s="6" customFormat="1" ht="15" customHeight="1" thickTop="1" thickBot="1" x14ac:dyDescent="0.25">
      <c r="A7" s="63">
        <v>1</v>
      </c>
      <c r="B7" s="64"/>
      <c r="C7" s="42">
        <v>2</v>
      </c>
      <c r="D7" s="42">
        <v>3</v>
      </c>
      <c r="E7" s="42">
        <v>4</v>
      </c>
      <c r="F7" s="42">
        <v>5</v>
      </c>
      <c r="G7" s="42">
        <v>6</v>
      </c>
      <c r="H7" s="43">
        <v>7</v>
      </c>
    </row>
    <row r="8" spans="1:8" ht="39.950000000000003" customHeight="1" thickTop="1" x14ac:dyDescent="0.25">
      <c r="A8" s="7"/>
      <c r="B8" s="8" t="s">
        <v>172</v>
      </c>
      <c r="C8" s="44">
        <v>0</v>
      </c>
      <c r="D8" s="44">
        <v>0</v>
      </c>
      <c r="E8" s="44">
        <v>0</v>
      </c>
      <c r="F8" s="45">
        <v>0</v>
      </c>
      <c r="G8" s="46" t="e">
        <f>F8/C8</f>
        <v>#DIV/0!</v>
      </c>
      <c r="H8" s="47" t="e">
        <f>F8/E8</f>
        <v>#DIV/0!</v>
      </c>
    </row>
    <row r="9" spans="1:8" ht="39.950000000000003" customHeight="1" thickBot="1" x14ac:dyDescent="0.3">
      <c r="A9" s="9"/>
      <c r="B9" s="10" t="s">
        <v>173</v>
      </c>
      <c r="C9" s="48">
        <v>0</v>
      </c>
      <c r="D9" s="48">
        <v>0</v>
      </c>
      <c r="E9" s="48">
        <v>0</v>
      </c>
      <c r="F9" s="49">
        <v>0</v>
      </c>
      <c r="G9" s="50" t="e">
        <f>F9/C9</f>
        <v>#DIV/0!</v>
      </c>
      <c r="H9" s="51" t="e">
        <f>F9/E9</f>
        <v>#DIV/0!</v>
      </c>
    </row>
    <row r="10" spans="1:8" ht="15.75" thickTop="1" x14ac:dyDescent="0.25"/>
  </sheetData>
  <mergeCells count="4">
    <mergeCell ref="A6:B6"/>
    <mergeCell ref="A7:B7"/>
    <mergeCell ref="A4:H4"/>
    <mergeCell ref="A2:H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Header>&amp;LUpravno vijeće
75. sjednica&amp;CIzvještaj o izvršenju financijskog plana za 2025. godinu&amp;RTočka 3. dnevnog reda
25.02.2026.</oddHeader>
    <oddFooter>&amp;LNastavni zavod za javno zdravstvo Dr. Andrija Štampar&amp;C&amp;A&amp;R&amp;P/&amp;N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6</vt:i4>
      </vt:variant>
      <vt:variant>
        <vt:lpstr>Imenovani rasponi</vt:lpstr>
      </vt:variant>
      <vt:variant>
        <vt:i4>2</vt:i4>
      </vt:variant>
    </vt:vector>
  </HeadingPairs>
  <TitlesOfParts>
    <vt:vector size="8" baseType="lpstr">
      <vt:lpstr>Sažetak</vt:lpstr>
      <vt:lpstr> Račun prihoda i rashoda</vt:lpstr>
      <vt:lpstr>Rashodi i prihodi prema izvoru</vt:lpstr>
      <vt:lpstr>Rashodi prema funkciji </vt:lpstr>
      <vt:lpstr>Račun financiranja </vt:lpstr>
      <vt:lpstr>Račun fin prema izvorima</vt:lpstr>
      <vt:lpstr>' Račun prihoda i rashoda'!Ispis_naslova</vt:lpstr>
      <vt:lpstr>'Rashodi i prihodi prema izvoru'!Ispis_naslova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Marija Lacković</dc:creator>
  <cp:keywords/>
  <dc:description/>
  <cp:lastModifiedBy>Ana Mikuš</cp:lastModifiedBy>
  <cp:revision/>
  <cp:lastPrinted>2026-02-20T12:06:11Z</cp:lastPrinted>
  <dcterms:created xsi:type="dcterms:W3CDTF">2022-08-12T12:51:27Z</dcterms:created>
  <dcterms:modified xsi:type="dcterms:W3CDTF">2026-02-20T13:07:08Z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- Tablica za izradu financijskog plana PK JLP(R)S.xlsx</vt:lpwstr>
  </property>
</Properties>
</file>