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stampar-my.sharepoint.com/personal/amikus_stampar_hr/Documents/Documents/REZULTAT POSLOVANJA 2026/"/>
    </mc:Choice>
  </mc:AlternateContent>
  <xr:revisionPtr revIDLastSave="484" documentId="8_{B7B0060B-FE1E-4C39-890E-AA3EC6B534C0}" xr6:coauthVersionLast="47" xr6:coauthVersionMax="47" xr10:uidLastSave="{806FA18C-5FBA-421E-87B0-B7A8C3D1344B}"/>
  <bookViews>
    <workbookView xWindow="-120" yWindow="-120" windowWidth="29040" windowHeight="15720" xr2:uid="{00000000-000D-0000-FFFF-FFFF00000000}"/>
  </bookViews>
  <sheets>
    <sheet name="Sažetak" sheetId="1" r:id="rId1"/>
    <sheet name=" Račun prihoda i rashoda" sheetId="3" r:id="rId2"/>
    <sheet name="Rashodi i prihodi prema izvoru" sheetId="8" r:id="rId3"/>
    <sheet name="Prihodi i rashodi 01-06-2026" sheetId="12" r:id="rId4"/>
    <sheet name="Rashodi prema funkciji " sheetId="11" r:id="rId5"/>
    <sheet name="Račun financiranja " sheetId="9" r:id="rId6"/>
    <sheet name="Račun fin prema izvorima" sheetId="10" r:id="rId7"/>
  </sheets>
  <definedNames>
    <definedName name="_xlnm.Print_Titles" localSheetId="1">' Račun prihoda i rashoda'!$7:$8</definedName>
    <definedName name="_xlnm.Print_Titles" localSheetId="3">'Prihodi i rashodi 01-06-2026'!#REF!</definedName>
    <definedName name="_xlnm.Print_Area" localSheetId="1">' Račun prihoda i rashoda'!$A$1:$H$131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0" i="12" l="1"/>
  <c r="Q61" i="12"/>
  <c r="D61" i="12"/>
  <c r="E61" i="12"/>
  <c r="F61" i="12"/>
  <c r="G61" i="12"/>
  <c r="H61" i="12"/>
  <c r="I61" i="12"/>
  <c r="J61" i="12"/>
  <c r="K61" i="12"/>
  <c r="L61" i="12"/>
  <c r="M61" i="12"/>
  <c r="N61" i="12"/>
  <c r="O61" i="12"/>
  <c r="P61" i="12"/>
  <c r="D60" i="12"/>
  <c r="E60" i="12"/>
  <c r="F60" i="12"/>
  <c r="G60" i="12"/>
  <c r="H60" i="12"/>
  <c r="I60" i="12"/>
  <c r="J60" i="12"/>
  <c r="K60" i="12"/>
  <c r="L60" i="12"/>
  <c r="M60" i="12"/>
  <c r="N60" i="12"/>
  <c r="O60" i="12"/>
  <c r="P60" i="12"/>
  <c r="C61" i="12"/>
  <c r="C60" i="12"/>
  <c r="D62" i="12" l="1"/>
  <c r="Q62" i="12"/>
  <c r="G62" i="12"/>
  <c r="C62" i="12"/>
  <c r="J62" i="12"/>
  <c r="F62" i="12"/>
  <c r="L62" i="12"/>
  <c r="E62" i="12"/>
  <c r="H62" i="12"/>
  <c r="K62" i="12"/>
  <c r="I62" i="12"/>
  <c r="M62" i="12"/>
  <c r="N62" i="12"/>
  <c r="O62" i="12"/>
  <c r="P62" i="12"/>
  <c r="F11" i="8" l="1"/>
  <c r="G11" i="8"/>
  <c r="F12" i="8"/>
  <c r="G12" i="8"/>
  <c r="F13" i="8"/>
  <c r="G13" i="8"/>
  <c r="F14" i="8"/>
  <c r="G14" i="8"/>
  <c r="F15" i="8"/>
  <c r="G15" i="8"/>
  <c r="F16" i="8"/>
  <c r="G16" i="8"/>
  <c r="F17" i="8"/>
  <c r="G17" i="8"/>
  <c r="F18" i="8"/>
  <c r="G18" i="8"/>
  <c r="F19" i="8"/>
  <c r="G19" i="8"/>
  <c r="F20" i="8"/>
  <c r="G20" i="8"/>
  <c r="F21" i="8"/>
  <c r="G21" i="8"/>
  <c r="F8" i="8"/>
  <c r="G8" i="8"/>
  <c r="F9" i="8"/>
  <c r="G9" i="8"/>
  <c r="F10" i="8"/>
  <c r="G10" i="8"/>
  <c r="F28" i="8"/>
  <c r="G28" i="8"/>
  <c r="C14" i="8" l="1"/>
  <c r="C6" i="8" s="1"/>
  <c r="G18" i="3" l="1"/>
  <c r="H18" i="3"/>
  <c r="D16" i="3"/>
  <c r="E16" i="3"/>
  <c r="F16" i="3"/>
  <c r="C16" i="3"/>
  <c r="E6" i="11" l="1"/>
  <c r="C6" i="11"/>
  <c r="D6" i="11"/>
  <c r="B6" i="11"/>
  <c r="G37" i="8" l="1"/>
  <c r="F37" i="8"/>
  <c r="G36" i="8"/>
  <c r="F36" i="8"/>
  <c r="G35" i="8"/>
  <c r="F35" i="8"/>
  <c r="G34" i="8"/>
  <c r="F34" i="8"/>
  <c r="G33" i="8"/>
  <c r="F33" i="8"/>
  <c r="G32" i="8"/>
  <c r="F32" i="8"/>
  <c r="G31" i="8"/>
  <c r="F31" i="8"/>
  <c r="G30" i="8"/>
  <c r="F30" i="8"/>
  <c r="G29" i="8"/>
  <c r="F29" i="8"/>
  <c r="G27" i="8"/>
  <c r="F27" i="8"/>
  <c r="G26" i="8"/>
  <c r="F26" i="8"/>
  <c r="G25" i="8"/>
  <c r="F25" i="8"/>
  <c r="E6" i="8" l="1"/>
  <c r="G94" i="3" l="1"/>
  <c r="G95" i="3"/>
  <c r="G96" i="3"/>
  <c r="G97" i="3"/>
  <c r="H92" i="3"/>
  <c r="G92" i="3"/>
  <c r="H91" i="3"/>
  <c r="G91" i="3"/>
  <c r="H52" i="3"/>
  <c r="G52" i="3"/>
  <c r="H48" i="3"/>
  <c r="G48" i="3"/>
  <c r="H47" i="3"/>
  <c r="G47" i="3"/>
  <c r="H46" i="3"/>
  <c r="G46" i="3"/>
  <c r="H45" i="3"/>
  <c r="G45" i="3"/>
  <c r="H43" i="3"/>
  <c r="G43" i="3"/>
  <c r="H42" i="3"/>
  <c r="G42" i="3"/>
  <c r="H39" i="3"/>
  <c r="G39" i="3"/>
  <c r="H37" i="3"/>
  <c r="G37" i="3"/>
  <c r="H36" i="3"/>
  <c r="G36" i="3"/>
  <c r="H33" i="3"/>
  <c r="G33" i="3"/>
  <c r="H30" i="3"/>
  <c r="G30" i="3"/>
  <c r="H28" i="3"/>
  <c r="G28" i="3"/>
  <c r="H27" i="3"/>
  <c r="G27" i="3"/>
  <c r="H26" i="3"/>
  <c r="G26" i="3"/>
  <c r="H23" i="3"/>
  <c r="G23" i="3"/>
  <c r="H21" i="3"/>
  <c r="G21" i="3"/>
  <c r="H20" i="3"/>
  <c r="G20" i="3"/>
  <c r="H17" i="3"/>
  <c r="G17" i="3"/>
  <c r="H15" i="3"/>
  <c r="G15" i="3"/>
  <c r="H13" i="3"/>
  <c r="G13" i="3"/>
  <c r="D90" i="3" l="1"/>
  <c r="E90" i="3"/>
  <c r="F90" i="3"/>
  <c r="G90" i="3"/>
  <c r="H90" i="3"/>
  <c r="C90" i="3"/>
  <c r="D12" i="3" l="1"/>
  <c r="E12" i="3"/>
  <c r="F12" i="3"/>
  <c r="D14" i="3"/>
  <c r="E14" i="3"/>
  <c r="F14" i="3"/>
  <c r="D19" i="3"/>
  <c r="E19" i="3"/>
  <c r="F19" i="3"/>
  <c r="D25" i="3"/>
  <c r="E25" i="3"/>
  <c r="F25" i="3"/>
  <c r="D29" i="3"/>
  <c r="E29" i="3"/>
  <c r="F29" i="3"/>
  <c r="D32" i="3"/>
  <c r="D31" i="3" s="1"/>
  <c r="E32" i="3"/>
  <c r="E31" i="3" s="1"/>
  <c r="F32" i="3"/>
  <c r="D35" i="3"/>
  <c r="E35" i="3"/>
  <c r="F35" i="3"/>
  <c r="D38" i="3"/>
  <c r="E38" i="3"/>
  <c r="F38" i="3"/>
  <c r="D41" i="3"/>
  <c r="E41" i="3"/>
  <c r="F41" i="3"/>
  <c r="D44" i="3"/>
  <c r="E44" i="3"/>
  <c r="F44" i="3"/>
  <c r="D51" i="3"/>
  <c r="D50" i="3" s="1"/>
  <c r="D49" i="3" s="1"/>
  <c r="E51" i="3"/>
  <c r="E50" i="3" s="1"/>
  <c r="E49" i="3" s="1"/>
  <c r="F51" i="3"/>
  <c r="H35" i="3" l="1"/>
  <c r="H19" i="3"/>
  <c r="H38" i="3"/>
  <c r="H25" i="3"/>
  <c r="H12" i="3"/>
  <c r="H29" i="3"/>
  <c r="H14" i="3"/>
  <c r="F50" i="3"/>
  <c r="H51" i="3"/>
  <c r="H41" i="3"/>
  <c r="H44" i="3"/>
  <c r="F31" i="3"/>
  <c r="H32" i="3"/>
  <c r="H16" i="3"/>
  <c r="E40" i="3"/>
  <c r="E34" i="3"/>
  <c r="F24" i="3"/>
  <c r="D34" i="3"/>
  <c r="D40" i="3"/>
  <c r="F34" i="3"/>
  <c r="F40" i="3"/>
  <c r="D24" i="3"/>
  <c r="E24" i="3"/>
  <c r="F49" i="3" l="1"/>
  <c r="H50" i="3"/>
  <c r="H34" i="3"/>
  <c r="H31" i="3"/>
  <c r="H40" i="3"/>
  <c r="H24" i="3"/>
  <c r="C125" i="3"/>
  <c r="C127" i="3"/>
  <c r="C122" i="3"/>
  <c r="C120" i="3"/>
  <c r="C113" i="3"/>
  <c r="C111" i="3"/>
  <c r="H49" i="3" l="1"/>
  <c r="C110" i="3"/>
  <c r="C124" i="3"/>
  <c r="C106" i="3" l="1"/>
  <c r="C57" i="3" l="1"/>
  <c r="C61" i="3"/>
  <c r="C63" i="3"/>
  <c r="C66" i="3"/>
  <c r="C71" i="3"/>
  <c r="C78" i="3"/>
  <c r="C88" i="3"/>
  <c r="C93" i="3"/>
  <c r="C102" i="3"/>
  <c r="C38" i="3"/>
  <c r="C41" i="3"/>
  <c r="C44" i="3"/>
  <c r="C32" i="3"/>
  <c r="C29" i="3"/>
  <c r="C25" i="3"/>
  <c r="G25" i="3" s="1"/>
  <c r="C22" i="3"/>
  <c r="C19" i="3"/>
  <c r="C14" i="3"/>
  <c r="C12" i="3"/>
  <c r="G12" i="3" s="1"/>
  <c r="C51" i="3"/>
  <c r="C101" i="3" l="1"/>
  <c r="G44" i="3"/>
  <c r="G41" i="3"/>
  <c r="G38" i="3"/>
  <c r="G29" i="3"/>
  <c r="G19" i="3"/>
  <c r="G16" i="3"/>
  <c r="G14" i="3"/>
  <c r="C50" i="3"/>
  <c r="G51" i="3"/>
  <c r="C31" i="3"/>
  <c r="G32" i="3"/>
  <c r="C65" i="3"/>
  <c r="C56" i="3"/>
  <c r="C55" i="3" s="1"/>
  <c r="C40" i="3"/>
  <c r="C24" i="3"/>
  <c r="G40" i="3" l="1"/>
  <c r="G31" i="3"/>
  <c r="G24" i="3"/>
  <c r="C49" i="3"/>
  <c r="G50" i="3"/>
  <c r="C54" i="3" l="1"/>
  <c r="G49" i="3"/>
  <c r="C35" i="3" l="1"/>
  <c r="C11" i="3"/>
  <c r="C34" i="3" l="1"/>
  <c r="C10" i="3" s="1"/>
  <c r="G35" i="3"/>
  <c r="G34" i="3" l="1"/>
  <c r="C9" i="3"/>
  <c r="F57" i="3"/>
  <c r="F61" i="3"/>
  <c r="F63" i="3"/>
  <c r="F66" i="3"/>
  <c r="F71" i="3"/>
  <c r="F78" i="3"/>
  <c r="F88" i="3"/>
  <c r="F93" i="3"/>
  <c r="D6" i="8"/>
  <c r="F65" i="3" l="1"/>
  <c r="F56" i="3"/>
  <c r="H9" i="10"/>
  <c r="G9" i="10"/>
  <c r="H8" i="10"/>
  <c r="G8" i="10"/>
  <c r="G15" i="1"/>
  <c r="G14" i="1"/>
  <c r="G12" i="1"/>
  <c r="G11" i="1"/>
  <c r="F15" i="1"/>
  <c r="F14" i="1"/>
  <c r="F12" i="1"/>
  <c r="F11" i="1"/>
  <c r="G22" i="1" l="1"/>
  <c r="G21" i="1"/>
  <c r="F22" i="1"/>
  <c r="F21" i="1"/>
  <c r="H128" i="3"/>
  <c r="G128" i="3"/>
  <c r="H126" i="3"/>
  <c r="G126" i="3"/>
  <c r="H123" i="3"/>
  <c r="G123" i="3"/>
  <c r="H121" i="3"/>
  <c r="G121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2" i="3"/>
  <c r="G112" i="3"/>
  <c r="H109" i="3"/>
  <c r="G109" i="3"/>
  <c r="H105" i="3"/>
  <c r="G105" i="3"/>
  <c r="H104" i="3"/>
  <c r="G104" i="3"/>
  <c r="H103" i="3"/>
  <c r="G103" i="3"/>
  <c r="H100" i="3"/>
  <c r="G100" i="3"/>
  <c r="H99" i="3"/>
  <c r="G99" i="3"/>
  <c r="H98" i="3"/>
  <c r="G98" i="3"/>
  <c r="H97" i="3"/>
  <c r="H96" i="3"/>
  <c r="H95" i="3"/>
  <c r="H94" i="3"/>
  <c r="H89" i="3"/>
  <c r="G89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7" i="3"/>
  <c r="G77" i="3"/>
  <c r="H76" i="3"/>
  <c r="G76" i="3"/>
  <c r="H75" i="3"/>
  <c r="G75" i="3"/>
  <c r="H74" i="3"/>
  <c r="G74" i="3"/>
  <c r="H73" i="3"/>
  <c r="G73" i="3"/>
  <c r="H72" i="3"/>
  <c r="G72" i="3"/>
  <c r="H70" i="3"/>
  <c r="G70" i="3"/>
  <c r="H69" i="3"/>
  <c r="G69" i="3"/>
  <c r="H68" i="3"/>
  <c r="G68" i="3"/>
  <c r="H67" i="3"/>
  <c r="G67" i="3"/>
  <c r="H64" i="3"/>
  <c r="G64" i="3"/>
  <c r="H62" i="3"/>
  <c r="G62" i="3"/>
  <c r="H60" i="3"/>
  <c r="G60" i="3"/>
  <c r="H59" i="3"/>
  <c r="G59" i="3"/>
  <c r="H58" i="3"/>
  <c r="G58" i="3"/>
  <c r="D127" i="3"/>
  <c r="E127" i="3"/>
  <c r="F127" i="3"/>
  <c r="D125" i="3"/>
  <c r="E125" i="3"/>
  <c r="F125" i="3"/>
  <c r="D122" i="3"/>
  <c r="E122" i="3"/>
  <c r="F122" i="3"/>
  <c r="D120" i="3"/>
  <c r="E120" i="3"/>
  <c r="F120" i="3"/>
  <c r="D113" i="3"/>
  <c r="E113" i="3"/>
  <c r="F113" i="3"/>
  <c r="D111" i="3"/>
  <c r="E111" i="3"/>
  <c r="F111" i="3"/>
  <c r="D108" i="3"/>
  <c r="D107" i="3" s="1"/>
  <c r="E108" i="3"/>
  <c r="E107" i="3" s="1"/>
  <c r="F108" i="3"/>
  <c r="F107" i="3" s="1"/>
  <c r="D102" i="3"/>
  <c r="D101" i="3" s="1"/>
  <c r="E102" i="3"/>
  <c r="E101" i="3" s="1"/>
  <c r="F102" i="3"/>
  <c r="F101" i="3" s="1"/>
  <c r="F55" i="3" s="1"/>
  <c r="D93" i="3"/>
  <c r="E93" i="3"/>
  <c r="H93" i="3" s="1"/>
  <c r="D88" i="3"/>
  <c r="E88" i="3"/>
  <c r="D78" i="3"/>
  <c r="E78" i="3"/>
  <c r="H78" i="3" s="1"/>
  <c r="D71" i="3"/>
  <c r="E71" i="3"/>
  <c r="H71" i="3" s="1"/>
  <c r="D66" i="3"/>
  <c r="E66" i="3"/>
  <c r="D63" i="3"/>
  <c r="E63" i="3"/>
  <c r="D61" i="3"/>
  <c r="E61" i="3"/>
  <c r="H61" i="3" s="1"/>
  <c r="D57" i="3"/>
  <c r="E57" i="3"/>
  <c r="D22" i="3"/>
  <c r="D11" i="3" s="1"/>
  <c r="D10" i="3" s="1"/>
  <c r="D9" i="3" s="1"/>
  <c r="E22" i="3"/>
  <c r="E11" i="3" s="1"/>
  <c r="E10" i="3" s="1"/>
  <c r="E9" i="3" s="1"/>
  <c r="F22" i="3"/>
  <c r="D65" i="3" l="1"/>
  <c r="F11" i="3"/>
  <c r="H22" i="3"/>
  <c r="G22" i="3"/>
  <c r="H66" i="3"/>
  <c r="E65" i="3"/>
  <c r="F124" i="3"/>
  <c r="D124" i="3"/>
  <c r="H107" i="3"/>
  <c r="E56" i="3"/>
  <c r="E55" i="3" s="1"/>
  <c r="H127" i="3"/>
  <c r="H101" i="3"/>
  <c r="H88" i="3"/>
  <c r="F110" i="3"/>
  <c r="H113" i="3"/>
  <c r="D110" i="3"/>
  <c r="H120" i="3"/>
  <c r="H57" i="3"/>
  <c r="H108" i="3"/>
  <c r="H111" i="3"/>
  <c r="H122" i="3"/>
  <c r="H125" i="3"/>
  <c r="H63" i="3"/>
  <c r="H102" i="3"/>
  <c r="E124" i="3"/>
  <c r="E110" i="3"/>
  <c r="D56" i="3"/>
  <c r="D55" i="3" l="1"/>
  <c r="F10" i="3"/>
  <c r="F9" i="3" s="1"/>
  <c r="H11" i="3"/>
  <c r="G11" i="3"/>
  <c r="H124" i="3"/>
  <c r="F106" i="3"/>
  <c r="F54" i="3" s="1"/>
  <c r="D106" i="3"/>
  <c r="H110" i="3"/>
  <c r="H65" i="3"/>
  <c r="H56" i="3"/>
  <c r="E106" i="3"/>
  <c r="D54" i="3" l="1"/>
  <c r="H10" i="3"/>
  <c r="G10" i="3"/>
  <c r="H106" i="3"/>
  <c r="E54" i="3"/>
  <c r="H55" i="3"/>
  <c r="G9" i="9"/>
  <c r="H9" i="9"/>
  <c r="H8" i="9"/>
  <c r="G8" i="9"/>
  <c r="G127" i="3"/>
  <c r="G125" i="3"/>
  <c r="G122" i="3"/>
  <c r="G120" i="3"/>
  <c r="G113" i="3"/>
  <c r="G111" i="3"/>
  <c r="G108" i="3"/>
  <c r="H9" i="3" l="1"/>
  <c r="G9" i="3"/>
  <c r="H54" i="3"/>
  <c r="G124" i="3"/>
  <c r="G110" i="3"/>
  <c r="G106" i="3" l="1"/>
  <c r="G107" i="3"/>
  <c r="G8" i="11"/>
  <c r="F8" i="11"/>
  <c r="G24" i="8"/>
  <c r="F24" i="8"/>
  <c r="G23" i="8"/>
  <c r="F23" i="8"/>
  <c r="E22" i="8"/>
  <c r="D22" i="8"/>
  <c r="C22" i="8"/>
  <c r="B22" i="8"/>
  <c r="G7" i="8"/>
  <c r="F7" i="8"/>
  <c r="B6" i="8"/>
  <c r="G6" i="8" l="1"/>
  <c r="F6" i="8"/>
  <c r="G7" i="11"/>
  <c r="F7" i="11"/>
  <c r="G22" i="8"/>
  <c r="F22" i="8"/>
  <c r="G6" i="11" l="1"/>
  <c r="F6" i="11"/>
  <c r="G93" i="3" l="1"/>
  <c r="G88" i="3"/>
  <c r="G78" i="3"/>
  <c r="G71" i="3"/>
  <c r="G66" i="3"/>
  <c r="G63" i="3"/>
  <c r="G61" i="3"/>
  <c r="G57" i="3"/>
  <c r="G101" i="3" l="1"/>
  <c r="G102" i="3"/>
  <c r="G56" i="3"/>
  <c r="G65" i="3"/>
  <c r="G54" i="3" l="1"/>
  <c r="G55" i="3"/>
  <c r="G24" i="1"/>
  <c r="F24" i="1"/>
  <c r="C23" i="1"/>
  <c r="D23" i="1"/>
  <c r="E23" i="1"/>
  <c r="B23" i="1"/>
  <c r="C13" i="1"/>
  <c r="D13" i="1"/>
  <c r="E13" i="1"/>
  <c r="B13" i="1"/>
  <c r="C10" i="1"/>
  <c r="D10" i="1"/>
  <c r="E10" i="1"/>
  <c r="B10" i="1"/>
  <c r="G13" i="1" l="1"/>
  <c r="F13" i="1"/>
  <c r="F10" i="1"/>
  <c r="C16" i="1"/>
  <c r="G10" i="1"/>
  <c r="D16" i="1"/>
  <c r="B16" i="1"/>
  <c r="B25" i="1" s="1"/>
  <c r="E16" i="1"/>
  <c r="F23" i="1"/>
  <c r="G23" i="1"/>
  <c r="F16" i="1" l="1"/>
  <c r="G16" i="1"/>
  <c r="E25" i="1"/>
  <c r="G25" i="1" s="1"/>
  <c r="F25" i="1" l="1"/>
</calcChain>
</file>

<file path=xl/sharedStrings.xml><?xml version="1.0" encoding="utf-8"?>
<sst xmlns="http://schemas.openxmlformats.org/spreadsheetml/2006/main" count="328" uniqueCount="226">
  <si>
    <t>I. OPĆI DIO</t>
  </si>
  <si>
    <t>SAŽETAK RAČUNA PRIHODA I RASHODA I RAČUNA FINANCIRANJA NASTAVNOG ZAVODA ZA JAVNO ZDRAVSTVO DR. ANDRIJA ŠTAMPAR</t>
  </si>
  <si>
    <t>SAŽETAK  RAČUNA PRIHODA I RASHODA</t>
  </si>
  <si>
    <t>BROJČANA OZNAKA I NAZIV</t>
  </si>
  <si>
    <t>INDEKS</t>
  </si>
  <si>
    <t>INDEKS**</t>
  </si>
  <si>
    <t>6=5/2*100</t>
  </si>
  <si>
    <t>7=5/4*100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</si>
  <si>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</si>
  <si>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</si>
  <si>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</si>
  <si>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</si>
  <si>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</si>
  <si>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</si>
  <si>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</si>
  <si>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</si>
  <si>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</si>
  <si>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</si>
  <si>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</si>
  <si>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PRENESENI VIŠAK/MANJAK IZ PRETHODNE GODINE</t>
  </si>
  <si>
    <t>PRIJENOS  VIŠKA/MANJKA U SLJEDEĆE RAZDOBLJE</t>
  </si>
  <si>
    <t>SAŽETAK  RAČUNA PRIHODA I RASHODA I  RAČUNA FINANCIRANJA  može sadržavati i dodatne podatke.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</si>
  <si>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</si>
  <si>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 RAČUN PRIHODA I RASHODA NASTAVNOG ZAVODA ZA JAVNO ZDRAVSTVO DR. ANDRIJA ŠTAMPAR</t>
  </si>
  <si>
    <t xml:space="preserve">IZVJEŠTAJ O PRIHODIMA I RASHODIMA PREMA EKONOMSKOJ KLASIFIKACIJI </t>
  </si>
  <si>
    <t>Konto</t>
  </si>
  <si>
    <t>Naziv konta</t>
  </si>
  <si>
    <t>INDEKS
6=5/2*100</t>
  </si>
  <si>
    <t>INDEKS
7=5/4*100</t>
  </si>
  <si>
    <t>UKUPNI PRIHODI</t>
  </si>
  <si>
    <t>PRIHODI POSLOVANJA</t>
  </si>
  <si>
    <t>63</t>
  </si>
  <si>
    <t>Pomoći iz inozemstva i od subjekata unutar općeg proračuna</t>
  </si>
  <si>
    <t>Pomoći od međunarodnih organizacija</t>
  </si>
  <si>
    <t>Tekuće pomoći od međunarodnih organizacija</t>
  </si>
  <si>
    <t>634</t>
  </si>
  <si>
    <t>Pomoći od izvanproračunskih korisnika</t>
  </si>
  <si>
    <t>6341</t>
  </si>
  <si>
    <t>Tekuće pomoći od izvanproračunskih korisnika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</si>
  <si>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</si>
  <si>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</si>
  <si>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</si>
  <si>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</si>
  <si>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</si>
  <si>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</si>
  <si>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</si>
  <si>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</si>
  <si>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</si>
  <si>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</si>
  <si>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</si>
  <si>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Prijenosi između proračunskih korisnika istog proračuna</t>
  </si>
  <si>
    <t>Tekući prijenosi između proračunskih korisnika istog proračuna</t>
  </si>
  <si>
    <t>Prihodi od imovine</t>
  </si>
  <si>
    <t>Prihodi od financijske imovine</t>
  </si>
  <si>
    <t>Kamate na oročena sredstva i depozite po viđenju</t>
  </si>
  <si>
    <t>Prihodi od zateznih kamata</t>
  </si>
  <si>
    <t xml:space="preserve">Prihodi od pozitivnih tečajnih razlika </t>
  </si>
  <si>
    <t>Prihodi od nefinancijske imovine</t>
  </si>
  <si>
    <t>Ostali prihodi od nefinancijske imovine</t>
  </si>
  <si>
    <t>Prihodi po posebnim propisima i naknada</t>
  </si>
  <si>
    <t>Prihodi po posebnim propisima</t>
  </si>
  <si>
    <t xml:space="preserve">Ostali nespomenuti prihodi </t>
  </si>
  <si>
    <t>Prihodi od  pruženih usluga i prihodi od donacija</t>
  </si>
  <si>
    <t xml:space="preserve">Prihodi od pruženih usluga </t>
  </si>
  <si>
    <t>Prihodi od prodaje proizvoda</t>
  </si>
  <si>
    <t>Tekuće i kapitalne donacije</t>
  </si>
  <si>
    <t>Tekuće donacije</t>
  </si>
  <si>
    <t>Prihodi iz proračuna</t>
  </si>
  <si>
    <t>Prihodi iz nadležnog proračuna za financiranje redovite djelatnosti proračunskih korisnika</t>
  </si>
  <si>
    <t>Prihodi za financiranje rashoda poslovanja</t>
  </si>
  <si>
    <t>Prihodi za financiranje rashoda za nabavu nefinancijske im.</t>
  </si>
  <si>
    <t>Prihodi od HZZO-a na temelju ugovornih obveza</t>
  </si>
  <si>
    <t>Prihodi na temelju ugovornih obveza</t>
  </si>
  <si>
    <t>Ostali prihodi</t>
  </si>
  <si>
    <t>PRIHODI OD PRODAJE NEFINANCIJSKE IMOVINE</t>
  </si>
  <si>
    <t>Prihodi od prodaje proizvedene dugotrajne imovine</t>
  </si>
  <si>
    <t>Prihodi od prodaje prijevoznih sredstava</t>
  </si>
  <si>
    <t>Prijevozna sredstva u cestovnom prometu</t>
  </si>
  <si>
    <t>UKUPNI RASHODI</t>
  </si>
  <si>
    <t xml:space="preserve">RASHODI POSLOVANJA </t>
  </si>
  <si>
    <t>Rashodi za zaposlene</t>
  </si>
  <si>
    <t>Plaće (bruto)</t>
  </si>
  <si>
    <t>Plaće za redovan rad</t>
  </si>
  <si>
    <t>Plaće u naravi</t>
  </si>
  <si>
    <t xml:space="preserve">Plaće za prekovremeni rad </t>
  </si>
  <si>
    <t>Ostali rashodi za zaposlene</t>
  </si>
  <si>
    <t>Doprinosi na plaće</t>
  </si>
  <si>
    <t>Doprinosi za zdravstveno osiguranje</t>
  </si>
  <si>
    <t>Materijalni rashodi</t>
  </si>
  <si>
    <t>Naknade troškova zaposlenima</t>
  </si>
  <si>
    <t>Službena putovanja</t>
  </si>
  <si>
    <t>Naknade za prijevoz,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</si>
  <si>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</si>
  <si>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</si>
  <si>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</si>
  <si>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</si>
  <si>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</si>
  <si>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</si>
  <si>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 xml:space="preserve">Materijal i dijelovi za tekuće i investicijsko održavanje 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</si>
  <si>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</si>
  <si>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</si>
  <si>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</si>
  <si>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</si>
  <si>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</si>
  <si>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</si>
  <si>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</si>
  <si>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</si>
  <si>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</si>
  <si>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</si>
  <si>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</si>
  <si>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</si>
  <si>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</si>
  <si>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</si>
  <si>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Naknade za rad predstvničkih i izvršnih tijela, povjeren. i sl.</t>
  </si>
  <si>
    <t>Premije osiguranja</t>
  </si>
  <si>
    <t>Reprezentacija</t>
  </si>
  <si>
    <t>Članarine</t>
  </si>
  <si>
    <t>Pristojbe i naknade</t>
  </si>
  <si>
    <t>Troškovi sudskih postupaka</t>
  </si>
  <si>
    <t>Financijski rashodi</t>
  </si>
  <si>
    <t>Ostali financijski rashodi</t>
  </si>
  <si>
    <t>Bankarske usluge i usluge platnog prometa</t>
  </si>
  <si>
    <t>Negativne tečajne razlike</t>
  </si>
  <si>
    <t>Zatezne kamate</t>
  </si>
  <si>
    <t>RASHODI ZA NABAVU NEFINANCIJSKE IMOVINE</t>
  </si>
  <si>
    <t>Rashodi za nabavu neproizvedene dugotrajne imovine</t>
  </si>
  <si>
    <t>Nematerijalna imovina</t>
  </si>
  <si>
    <t>Licence</t>
  </si>
  <si>
    <t>Rashodi za nabavu proizvedene dugotrajne imovine</t>
  </si>
  <si>
    <t>Građevinski objekti</t>
  </si>
  <si>
    <t>Poslovni objekti</t>
  </si>
  <si>
    <t>Postrojenja i oprema</t>
  </si>
  <si>
    <t>Uredska oprema i namještaj</t>
  </si>
  <si>
    <t>Komunikacijska oprema</t>
  </si>
  <si>
    <t>Oprema za održavanje i zaštitu</t>
  </si>
  <si>
    <t>Medicinska i laboratorijska oprema</t>
  </si>
  <si>
    <t>Instrumenti, uređaji i strojevi</t>
  </si>
  <si>
    <t>Uređaji, strojevi i oprema za ostale namjene</t>
  </si>
  <si>
    <t>Prijevozna sredstva</t>
  </si>
  <si>
    <t>Nematerijalna proizvedena imovina</t>
  </si>
  <si>
    <t>Ulaganja u računalne programe</t>
  </si>
  <si>
    <t>Rashodi za dodatna ulaganja na nefinancijskoj imovini</t>
  </si>
  <si>
    <t>Dodatna ulaganja na građevinskim objektima</t>
  </si>
  <si>
    <t>Dodatna ulaganja u ostalu nefinancijsku imovinu</t>
  </si>
  <si>
    <t>IZVJEŠTAJ O PRIHODIMA I RASHODIMA PREMA IZVORIMA FINANCIRANJA</t>
  </si>
  <si>
    <t>UKUPNO PRIHODI</t>
  </si>
  <si>
    <t>Izvor 1.1.1. A211106 - Opći prihodi i primici - Programi promicanja zdravlja, prevencije i rano otkrivanje bolest</t>
  </si>
  <si>
    <t xml:space="preserve">Izvor 1.1.1. A211107 - Opći prihodi i primici - Služba za mentalno zdravlje i prevenciju ovisnosti </t>
  </si>
  <si>
    <t>Izvor 3.1.1 - Vlastiti prihodi</t>
  </si>
  <si>
    <t>Izvor 3.1.1. A211118 - Vlastiti prihodi - Provođenje mjera zdravstvene ekologije</t>
  </si>
  <si>
    <t>Izvor 4.3.1. - Prihodi za posebne namjene</t>
  </si>
  <si>
    <t>Izvor 5.2.1. - Pomoći iz drugih proračuna</t>
  </si>
  <si>
    <t>Izvor 5.5.1. - Pomoći od izvanproračunskih korisnika</t>
  </si>
  <si>
    <t>Izvor 5.6.1. - Pomoći temeljem prijenosa EU sredstava</t>
  </si>
  <si>
    <t>Izvor 6.1.1. - Donacije</t>
  </si>
  <si>
    <t>UKUPNO RASHODI</t>
  </si>
  <si>
    <t>IZVJEŠTAJ O RASHODIMA PREMA FUNKCIJSKOJ KLASIFIKACIJI</t>
  </si>
  <si>
    <t>07 Zdravstvo</t>
  </si>
  <si>
    <t>074 Službe javnog zdravstva</t>
  </si>
  <si>
    <t xml:space="preserve"> RAČUN FINANCIRANJA</t>
  </si>
  <si>
    <t xml:space="preserve">IZVJEŠTAJ RAČUNA FINANCIRANJA PREMA EKONOMSKOJ KLASIFIKACIJI </t>
  </si>
  <si>
    <t>Primici od financijske imovine i zaduživanja</t>
  </si>
  <si>
    <t>Izdaci za financijsku imovinu i otplate zajmova</t>
  </si>
  <si>
    <t>IZVJEŠTAJ RAČUNA FINANCIRANJA PREMA IZVORIMA FINANCIRANJA</t>
  </si>
  <si>
    <t>Ostvarenje / Izvršenje
01-06-2025</t>
  </si>
  <si>
    <t>Rashodi po osnovi utroška lijekova i potrošnog medicinskog materijala</t>
  </si>
  <si>
    <t>Rashodi lijekova i potrošnog medicinskog materijala kod zdravstvenih ustanova</t>
  </si>
  <si>
    <t>Rashodi po osnovi otpisa lijekova i potrošnog medicinskog materijala</t>
  </si>
  <si>
    <t>Izvor 1.1.1. - T211114 - Opći prihodi i primici - Mentalno zdravlje i prevencija ovisnoti - mobilni timovi</t>
  </si>
  <si>
    <t>Izvor 1.1.1. - T211115 - Opći prihodi i primici - EkoKarta</t>
  </si>
  <si>
    <t>Izvor 7.1.1. - Prihodi od prodaje nefinancijske imovine / naknada s naslova osiguranja</t>
  </si>
  <si>
    <t>Izvor 1.2.3. - Decentralizirane funkcije - Zdravstvo</t>
  </si>
  <si>
    <t>Izvor 1.1.1. OPĆI PRIHODI I PRIMICI-PRORAČUNSKI KORISNICI
Redovna djelatnost</t>
  </si>
  <si>
    <t>Izvor 1.1.1. Opći prihodi i primici - Proračunski korisnici
Redovna djelatnost</t>
  </si>
  <si>
    <t>OPĆI PRIHODI I PRIMICI-PRORAČUNSKI KORISNICI - Programi
1.1.1.
A211106</t>
  </si>
  <si>
    <t>OPĆI PRIHODI I PRIMICI-PRORAČUNSKI KORISNICI - MZPO
1.1.1.
A211107</t>
  </si>
  <si>
    <t>OPĆI PRIHODI I PRIMICI-PRORAČUNSKI KORISNICI
1.1.1. - EkoKarta
T211115</t>
  </si>
  <si>
    <t>OPĆI PRIHODI I PRIMICI-PRORAČUNSKI KORISNICI
Redovna djelatnost</t>
  </si>
  <si>
    <t>DECENTRALIZIRANA SREDSTVA-ZDRAVSTVO
1.2.3</t>
  </si>
  <si>
    <t>VLASTITI PRIHODI-PRORAČUNSKI KORISNICI
3.1.1 - A211118
Zdravstvena ekologija</t>
  </si>
  <si>
    <t>VLASTITI PRIHODI-PRORAČUNSKI KORISNICI
3.1.1</t>
  </si>
  <si>
    <t>PRIHODI ZA POSEBNE NAMJENE-PRORAČUNSKI KORISNICI 
4.3.1</t>
  </si>
  <si>
    <t>POMOĆI IZ DRUGIH PRORAČUNA-PK
5.2.1</t>
  </si>
  <si>
    <t>POMOĆI OD IZVANPRORAČUNSKIH KORISNIKA-PK
5.5.1</t>
  </si>
  <si>
    <t>DONACIJE-PRORAČUNSKI KORISNICI
6.1.1</t>
  </si>
  <si>
    <t>PRIHODI OD PRODAJE / NAKNADA S NASLOVA OSIGURANJA
7.1.1.</t>
  </si>
  <si>
    <t>Plaće za prekovremeni rad</t>
  </si>
  <si>
    <t>Doprinosi za obvezno zdravstveno osiguranje</t>
  </si>
  <si>
    <t>Rashodi po osnovi utroška potrošnog medicinskog materijala</t>
  </si>
  <si>
    <t>Naknade za rad članovima predstavničkih i izvršnih tijela i upravnih vijeća</t>
  </si>
  <si>
    <t>Prihodi od pruženih usluga</t>
  </si>
  <si>
    <t>Prihodi iz nadležnog proračuna za financiranje rashoda poslovanja</t>
  </si>
  <si>
    <t>Višak prihoda</t>
  </si>
  <si>
    <t>IZVJEŠTAJ O IZVRŠENJU FINANCIJSKOG PLANA PRORAČUNSKOG KORISNIKA JEDINICE LOKALNE I PODRUČNE (REGIONALNE) SAMOUPRAVE ZA RAZDOBLJE 01.01.-30.06.2026.</t>
  </si>
  <si>
    <t>OSTVARENJE / IZVRŠENJE 
01-06/2025</t>
  </si>
  <si>
    <t>IZVORNI PLAN ILI REBALANS 2026.*</t>
  </si>
  <si>
    <t>TEKUĆI PLAN 2026.*</t>
  </si>
  <si>
    <t>OSTVARENJE / IZVRŠENJE 
01-06-2026</t>
  </si>
  <si>
    <t xml:space="preserve">** AKO Opći i Posebni dio godišnjeg izvještaja ne sadrži "TEKUĆI PLAN 2026.", "INDEKS"("OSTVARENJE/IZVRŠENJE 01-06/26."/"TEKUĆI PLAN 2026.") iskazuje se kao "OSTVARENJE/IZVRŠENJE 01-06/2026."/"IZVORNI PLAN 2025.ILI REBALANS 2026." </t>
  </si>
  <si>
    <t>Izvorni plan 
2026</t>
  </si>
  <si>
    <t>Tekući Plan 
2026</t>
  </si>
  <si>
    <t>Ostvarenje / Izvršenje
01-06-2026</t>
  </si>
  <si>
    <t>Kapitalne pomoći proračunskim korisnicima iz proračuna koji im nije nadležan</t>
  </si>
  <si>
    <t>Ostali nespomenuti prihodi</t>
  </si>
  <si>
    <t>Prihodi od prodaje proizvoda i robe</t>
  </si>
  <si>
    <t>Naknade za prijevoz, za rad na terenu i odvojeni život</t>
  </si>
  <si>
    <t>Materijal i dijelovi za tekuće i investicijsko održavanje</t>
  </si>
  <si>
    <t>Članarine i norme</t>
  </si>
  <si>
    <t>OPĆI PRIHODI I PRIMICI-PRORAČUNSKI KORISNICI
Kapitalna ulaganja u zdravstvene ustanove</t>
  </si>
  <si>
    <t>POMOĆI TEMELJEM PRIJENOSA EU SREDSTAVA-PK
5.8.1</t>
  </si>
  <si>
    <t>Izvor 1.1.1. Opći prihodi i primici - Proračunski korisnici
Kapitalna ulaganja u zdravstvene ustanove</t>
  </si>
  <si>
    <t>Izvor 5.8.1. - Pomoći temeljem prijenosa EU sredstava</t>
  </si>
  <si>
    <t>Šifra</t>
  </si>
  <si>
    <t>IZVRŠENJE 
01-06-2026</t>
  </si>
  <si>
    <t>Uredski materijal i ostali materijalni  rashodi</t>
  </si>
  <si>
    <t>Sitni inventar i autogume</t>
  </si>
  <si>
    <t>Službena radna odjeća i obuća</t>
  </si>
  <si>
    <t>Rashodi po osnovi utroška lijekova</t>
  </si>
  <si>
    <t>Troškovih sudskih postupaka</t>
  </si>
  <si>
    <t>Licence (računalne)</t>
  </si>
  <si>
    <t>Ulaganje u računalne programe</t>
  </si>
  <si>
    <t>SVEUKUPNO RASHODI</t>
  </si>
  <si>
    <t>UKUPNI PRIHODI (6* + 92*)</t>
  </si>
  <si>
    <t>Rezutat poslovanja</t>
  </si>
  <si>
    <t>Naziv računa</t>
  </si>
  <si>
    <t>Tekuće pomoći temeljem prijenosa EU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</si>
</sst>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indexed="8"/>
      <name val="MS Sans Serif"/>
      <family val="2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FF6E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9" tint="-0.24994659260841701"/>
      </left>
      <right style="hair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 style="hair">
        <color theme="9" tint="-0.24994659260841701"/>
      </left>
      <right style="double">
        <color auto="1"/>
      </right>
      <top style="hair">
        <color theme="9" tint="-0.24994659260841701"/>
      </top>
      <bottom style="hair">
        <color theme="9" tint="-0.2499465926084170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hair">
        <color theme="9" tint="-0.24994659260841701"/>
      </right>
      <top style="hair">
        <color theme="9" tint="-0.24994659260841701"/>
      </top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theme="9" tint="-0.24994659260841701"/>
      </left>
      <right style="hair">
        <color auto="1"/>
      </right>
      <top style="hair">
        <color theme="9" tint="-0.2499465926084170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theme="9" tint="-0.2499465926084170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theme="9" tint="-0.24994659260841701"/>
      </top>
      <bottom style="hair">
        <color auto="1"/>
      </bottom>
      <diagonal/>
    </border>
    <border>
      <left style="hair">
        <color theme="9" tint="-0.2499465926084170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9" tint="-0.2499465926084170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0" fontId="3" fillId="0" borderId="0"/>
    <xf numFmtId="0" fontId="4" fillId="0" borderId="0"/>
  </cellStyleXfs>
  <cellXfs count="253">
    <xf numFmtId="0" fontId="0" fillId="0" borderId="0" xfId="0"/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9" fillId="0" borderId="39" xfId="0" quotePrefix="1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41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40" xfId="0" applyNumberFormat="1" applyFont="1" applyBorder="1" applyAlignment="1">
      <alignment horizontal="center" vertical="center"/>
    </xf>
    <xf numFmtId="0" fontId="8" fillId="0" borderId="41" xfId="0" quotePrefix="1" applyFont="1" applyBorder="1" applyAlignment="1">
      <alignment horizontal="left" vertical="center"/>
    </xf>
    <xf numFmtId="0" fontId="8" fillId="0" borderId="41" xfId="0" quotePrefix="1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4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quotePrefix="1" applyFont="1" applyAlignment="1">
      <alignment horizontal="left" wrapText="1"/>
    </xf>
    <xf numFmtId="3" fontId="7" fillId="0" borderId="0" xfId="0" applyNumberFormat="1" applyFont="1" applyAlignment="1">
      <alignment horizontal="right"/>
    </xf>
    <xf numFmtId="0" fontId="10" fillId="0" borderId="0" xfId="0" quotePrefix="1" applyFont="1" applyAlignment="1">
      <alignment horizontal="left" wrapText="1"/>
    </xf>
    <xf numFmtId="0" fontId="10" fillId="0" borderId="0" xfId="0" quotePrefix="1" applyFont="1" applyAlignment="1">
      <alignment horizontal="left" wrapText="1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" fontId="2" fillId="0" borderId="15" xfId="0" applyNumberFormat="1" applyFont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3" fontId="8" fillId="0" borderId="2" xfId="1" applyNumberFormat="1" applyFont="1" applyFill="1" applyBorder="1" applyAlignment="1">
      <alignment horizontal="right" vertical="center"/>
    </xf>
    <xf numFmtId="4" fontId="8" fillId="0" borderId="2" xfId="1" applyNumberFormat="1" applyFont="1" applyFill="1" applyBorder="1" applyAlignment="1">
      <alignment horizontal="right" vertical="center"/>
    </xf>
    <xf numFmtId="4" fontId="8" fillId="0" borderId="9" xfId="1" applyNumberFormat="1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left" vertical="center"/>
    </xf>
    <xf numFmtId="3" fontId="8" fillId="0" borderId="2" xfId="0" applyNumberFormat="1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vertical="center"/>
    </xf>
    <xf numFmtId="3" fontId="8" fillId="0" borderId="13" xfId="0" applyNumberFormat="1" applyFont="1" applyBorder="1" applyAlignment="1">
      <alignment horizontal="right" vertical="center"/>
    </xf>
    <xf numFmtId="4" fontId="8" fillId="0" borderId="13" xfId="0" applyNumberFormat="1" applyFont="1" applyBorder="1" applyAlignment="1">
      <alignment horizontal="right" vertical="center"/>
    </xf>
    <xf numFmtId="4" fontId="8" fillId="0" borderId="14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/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vertical="center" wrapText="1"/>
    </xf>
    <xf numFmtId="3" fontId="8" fillId="0" borderId="0" xfId="0" applyNumberFormat="1" applyFont="1"/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8" fillId="0" borderId="21" xfId="0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3" fontId="8" fillId="0" borderId="3" xfId="0" applyNumberFormat="1" applyFont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8" fillId="0" borderId="23" xfId="0" applyNumberFormat="1" applyFont="1" applyBorder="1" applyAlignment="1">
      <alignment horizontal="right" vertical="center"/>
    </xf>
    <xf numFmtId="0" fontId="8" fillId="0" borderId="46" xfId="0" applyFont="1" applyBorder="1" applyAlignment="1">
      <alignment vertical="center"/>
    </xf>
    <xf numFmtId="4" fontId="8" fillId="0" borderId="2" xfId="0" applyNumberFormat="1" applyFont="1" applyBorder="1" applyAlignment="1">
      <alignment horizontal="right" vertical="center"/>
    </xf>
    <xf numFmtId="4" fontId="8" fillId="0" borderId="9" xfId="0" applyNumberFormat="1" applyFont="1" applyBorder="1" applyAlignment="1">
      <alignment horizontal="right" vertical="center"/>
    </xf>
    <xf numFmtId="0" fontId="8" fillId="0" borderId="46" xfId="0" applyFont="1" applyBorder="1" applyAlignment="1">
      <alignment horizontal="left" vertical="center"/>
    </xf>
    <xf numFmtId="0" fontId="8" fillId="0" borderId="24" xfId="0" applyFont="1" applyBorder="1" applyAlignment="1">
      <alignment horizontal="right" vertical="center"/>
    </xf>
    <xf numFmtId="0" fontId="8" fillId="0" borderId="47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/>
    <xf numFmtId="0" fontId="8" fillId="0" borderId="8" xfId="0" applyFont="1" applyFill="1" applyBorder="1" applyAlignment="1">
      <alignment vertical="center" wrapText="1"/>
    </xf>
    <xf numFmtId="3" fontId="8" fillId="0" borderId="2" xfId="0" applyNumberFormat="1" applyFont="1" applyFill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0" fontId="8" fillId="0" borderId="8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3" fontId="8" fillId="0" borderId="13" xfId="0" applyNumberFormat="1" applyFont="1" applyBorder="1" applyAlignment="1">
      <alignment vertical="center"/>
    </xf>
    <xf numFmtId="0" fontId="5" fillId="6" borderId="5" xfId="2" applyFont="1" applyFill="1" applyBorder="1" applyAlignment="1">
      <alignment horizontal="center" vertical="center" wrapText="1"/>
    </xf>
    <xf numFmtId="0" fontId="5" fillId="6" borderId="6" xfId="2" applyFont="1" applyFill="1" applyBorder="1" applyAlignment="1">
      <alignment horizontal="center" vertical="center" wrapText="1"/>
    </xf>
    <xf numFmtId="0" fontId="5" fillId="6" borderId="7" xfId="2" applyFont="1" applyFill="1" applyBorder="1" applyAlignment="1">
      <alignment horizontal="center" vertical="center" wrapText="1"/>
    </xf>
    <xf numFmtId="0" fontId="5" fillId="0" borderId="0" xfId="0" applyFont="1"/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left" vertical="center"/>
    </xf>
    <xf numFmtId="4" fontId="12" fillId="0" borderId="49" xfId="0" applyNumberFormat="1" applyFont="1" applyBorder="1" applyAlignment="1">
      <alignment horizontal="right" vertical="center"/>
    </xf>
    <xf numFmtId="4" fontId="12" fillId="0" borderId="19" xfId="0" applyNumberFormat="1" applyFont="1" applyFill="1" applyBorder="1" applyAlignment="1">
      <alignment horizontal="right" vertical="center"/>
    </xf>
    <xf numFmtId="4" fontId="12" fillId="0" borderId="20" xfId="0" applyNumberFormat="1" applyFont="1" applyFill="1" applyBorder="1" applyAlignment="1">
      <alignment horizontal="right" vertical="center"/>
    </xf>
    <xf numFmtId="0" fontId="12" fillId="0" borderId="0" xfId="0" applyFont="1"/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9" xfId="0" applyNumberFormat="1" applyFont="1" applyFill="1" applyBorder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4" fontId="12" fillId="0" borderId="16" xfId="0" applyNumberFormat="1" applyFont="1" applyBorder="1" applyAlignment="1">
      <alignment horizontal="right" vertical="center"/>
    </xf>
    <xf numFmtId="0" fontId="12" fillId="0" borderId="10" xfId="0" applyNumberFormat="1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right" vertical="center"/>
    </xf>
    <xf numFmtId="0" fontId="12" fillId="0" borderId="15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vertical="center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vertical="center"/>
    </xf>
    <xf numFmtId="4" fontId="12" fillId="0" borderId="51" xfId="0" applyNumberFormat="1" applyFont="1" applyBorder="1" applyAlignment="1">
      <alignment horizontal="right" vertical="center"/>
    </xf>
    <xf numFmtId="4" fontId="12" fillId="0" borderId="13" xfId="0" applyNumberFormat="1" applyFont="1" applyFill="1" applyBorder="1" applyAlignment="1">
      <alignment horizontal="right" vertical="center"/>
    </xf>
    <xf numFmtId="4" fontId="12" fillId="0" borderId="14" xfId="0" applyNumberFormat="1" applyFont="1" applyFill="1" applyBorder="1" applyAlignment="1">
      <alignment horizontal="right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vertical="center" wrapText="1"/>
    </xf>
    <xf numFmtId="4" fontId="5" fillId="6" borderId="6" xfId="0" applyNumberFormat="1" applyFont="1" applyFill="1" applyBorder="1" applyAlignment="1">
      <alignment horizontal="right" vertical="center"/>
    </xf>
    <xf numFmtId="4" fontId="5" fillId="6" borderId="7" xfId="0" applyNumberFormat="1" applyFont="1" applyFill="1" applyBorder="1" applyAlignment="1">
      <alignment horizontal="right" vertical="center"/>
    </xf>
    <xf numFmtId="0" fontId="5" fillId="6" borderId="5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4" fontId="5" fillId="6" borderId="6" xfId="0" applyNumberFormat="1" applyFont="1" applyFill="1" applyBorder="1" applyAlignment="1">
      <alignment vertical="center"/>
    </xf>
    <xf numFmtId="4" fontId="5" fillId="6" borderId="7" xfId="0" applyNumberFormat="1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3" fontId="8" fillId="2" borderId="2" xfId="0" applyNumberFormat="1" applyFont="1" applyFill="1" applyBorder="1" applyAlignment="1">
      <alignment horizontal="right" vertical="center"/>
    </xf>
    <xf numFmtId="4" fontId="8" fillId="0" borderId="2" xfId="0" applyNumberFormat="1" applyFont="1" applyBorder="1" applyAlignment="1">
      <alignment vertical="center"/>
    </xf>
    <xf numFmtId="4" fontId="8" fillId="0" borderId="9" xfId="0" applyNumberFormat="1" applyFont="1" applyBorder="1" applyAlignment="1">
      <alignment vertical="center"/>
    </xf>
    <xf numFmtId="0" fontId="8" fillId="2" borderId="12" xfId="0" quotePrefix="1" applyFont="1" applyFill="1" applyBorder="1" applyAlignment="1">
      <alignment horizontal="left" vertical="center" wrapText="1"/>
    </xf>
    <xf numFmtId="3" fontId="8" fillId="2" borderId="13" xfId="0" applyNumberFormat="1" applyFont="1" applyFill="1" applyBorder="1" applyAlignment="1">
      <alignment horizontal="right" vertical="center"/>
    </xf>
    <xf numFmtId="4" fontId="8" fillId="0" borderId="13" xfId="0" applyNumberFormat="1" applyFont="1" applyBorder="1" applyAlignment="1">
      <alignment vertical="center"/>
    </xf>
    <xf numFmtId="4" fontId="8" fillId="0" borderId="14" xfId="0" applyNumberFormat="1" applyFont="1" applyBorder="1" applyAlignment="1">
      <alignment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left" vertical="center" wrapText="1"/>
    </xf>
    <xf numFmtId="4" fontId="8" fillId="2" borderId="26" xfId="0" applyNumberFormat="1" applyFont="1" applyFill="1" applyBorder="1" applyAlignment="1">
      <alignment horizontal="right" vertical="center"/>
    </xf>
    <xf numFmtId="4" fontId="8" fillId="0" borderId="26" xfId="0" applyNumberFormat="1" applyFont="1" applyBorder="1" applyAlignment="1">
      <alignment vertical="center"/>
    </xf>
    <xf numFmtId="0" fontId="8" fillId="0" borderId="26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vertical="center" wrapText="1"/>
    </xf>
    <xf numFmtId="4" fontId="8" fillId="2" borderId="29" xfId="0" applyNumberFormat="1" applyFont="1" applyFill="1" applyBorder="1" applyAlignment="1">
      <alignment horizontal="right" vertical="center"/>
    </xf>
    <xf numFmtId="4" fontId="8" fillId="0" borderId="29" xfId="0" applyNumberFormat="1" applyFont="1" applyBorder="1" applyAlignment="1">
      <alignment vertical="center"/>
    </xf>
    <xf numFmtId="0" fontId="8" fillId="0" borderId="29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14" fillId="0" borderId="0" xfId="0" applyFont="1" applyAlignment="1">
      <alignment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7" fillId="5" borderId="35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left" vertical="center" wrapText="1"/>
    </xf>
    <xf numFmtId="3" fontId="7" fillId="6" borderId="19" xfId="0" applyNumberFormat="1" applyFont="1" applyFill="1" applyBorder="1" applyAlignment="1">
      <alignment horizontal="right" vertical="center"/>
    </xf>
    <xf numFmtId="4" fontId="7" fillId="6" borderId="19" xfId="0" applyNumberFormat="1" applyFont="1" applyFill="1" applyBorder="1" applyAlignment="1">
      <alignment vertical="center"/>
    </xf>
    <xf numFmtId="4" fontId="7" fillId="6" borderId="20" xfId="0" applyNumberFormat="1" applyFont="1" applyFill="1" applyBorder="1" applyAlignment="1">
      <alignment vertical="center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3" fontId="7" fillId="5" borderId="19" xfId="0" applyNumberFormat="1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vertical="center" wrapText="1"/>
    </xf>
    <xf numFmtId="3" fontId="7" fillId="6" borderId="19" xfId="0" applyNumberFormat="1" applyFont="1" applyFill="1" applyBorder="1" applyAlignment="1">
      <alignment vertical="center"/>
    </xf>
    <xf numFmtId="4" fontId="7" fillId="6" borderId="19" xfId="0" applyNumberFormat="1" applyFont="1" applyFill="1" applyBorder="1" applyAlignment="1">
      <alignment horizontal="right" vertical="center"/>
    </xf>
    <xf numFmtId="4" fontId="7" fillId="6" borderId="20" xfId="0" applyNumberFormat="1" applyFont="1" applyFill="1" applyBorder="1" applyAlignment="1">
      <alignment horizontal="right" vertical="center"/>
    </xf>
    <xf numFmtId="0" fontId="7" fillId="6" borderId="8" xfId="0" applyFont="1" applyFill="1" applyBorder="1" applyAlignment="1">
      <alignment vertical="center" wrapText="1"/>
    </xf>
    <xf numFmtId="3" fontId="7" fillId="6" borderId="2" xfId="0" applyNumberFormat="1" applyFont="1" applyFill="1" applyBorder="1" applyAlignment="1">
      <alignment vertical="center"/>
    </xf>
    <xf numFmtId="4" fontId="7" fillId="6" borderId="2" xfId="0" applyNumberFormat="1" applyFont="1" applyFill="1" applyBorder="1" applyAlignment="1">
      <alignment horizontal="right" vertical="center"/>
    </xf>
    <xf numFmtId="4" fontId="7" fillId="6" borderId="9" xfId="0" applyNumberFormat="1" applyFont="1" applyFill="1" applyBorder="1" applyAlignment="1">
      <alignment horizontal="right" vertical="center"/>
    </xf>
    <xf numFmtId="1" fontId="7" fillId="4" borderId="18" xfId="0" applyNumberFormat="1" applyFont="1" applyFill="1" applyBorder="1" applyAlignment="1">
      <alignment horizontal="center" vertical="center"/>
    </xf>
    <xf numFmtId="1" fontId="7" fillId="4" borderId="19" xfId="0" applyNumberFormat="1" applyFont="1" applyFill="1" applyBorder="1" applyAlignment="1">
      <alignment horizontal="left" vertical="center"/>
    </xf>
    <xf numFmtId="3" fontId="7" fillId="4" borderId="19" xfId="0" applyNumberFormat="1" applyFont="1" applyFill="1" applyBorder="1" applyAlignment="1">
      <alignment horizontal="right" vertical="center"/>
    </xf>
    <xf numFmtId="4" fontId="7" fillId="4" borderId="19" xfId="0" applyNumberFormat="1" applyFont="1" applyFill="1" applyBorder="1" applyAlignment="1">
      <alignment horizontal="right" vertical="center"/>
    </xf>
    <xf numFmtId="4" fontId="7" fillId="4" borderId="20" xfId="0" applyNumberFormat="1" applyFont="1" applyFill="1" applyBorder="1" applyAlignment="1">
      <alignment horizontal="right" vertical="center"/>
    </xf>
    <xf numFmtId="0" fontId="7" fillId="7" borderId="8" xfId="1" applyFont="1" applyFill="1" applyBorder="1" applyAlignment="1">
      <alignment horizontal="right" vertical="center"/>
    </xf>
    <xf numFmtId="0" fontId="7" fillId="7" borderId="2" xfId="1" applyFont="1" applyFill="1" applyBorder="1" applyAlignment="1">
      <alignment horizontal="left" vertical="center"/>
    </xf>
    <xf numFmtId="3" fontId="7" fillId="7" borderId="2" xfId="1" applyNumberFormat="1" applyFont="1" applyFill="1" applyBorder="1" applyAlignment="1">
      <alignment horizontal="right" vertical="center"/>
    </xf>
    <xf numFmtId="4" fontId="7" fillId="7" borderId="2" xfId="1" applyNumberFormat="1" applyFont="1" applyFill="1" applyBorder="1" applyAlignment="1">
      <alignment horizontal="right" vertical="center"/>
    </xf>
    <xf numFmtId="4" fontId="7" fillId="7" borderId="9" xfId="1" applyNumberFormat="1" applyFont="1" applyFill="1" applyBorder="1" applyAlignment="1">
      <alignment horizontal="right" vertical="center"/>
    </xf>
    <xf numFmtId="0" fontId="7" fillId="7" borderId="8" xfId="0" applyFont="1" applyFill="1" applyBorder="1" applyAlignment="1">
      <alignment horizontal="right" vertical="center"/>
    </xf>
    <xf numFmtId="0" fontId="7" fillId="7" borderId="2" xfId="0" applyFont="1" applyFill="1" applyBorder="1" applyAlignment="1">
      <alignment vertical="center"/>
    </xf>
    <xf numFmtId="3" fontId="7" fillId="7" borderId="2" xfId="0" applyNumberFormat="1" applyFont="1" applyFill="1" applyBorder="1" applyAlignment="1">
      <alignment horizontal="right" vertical="center"/>
    </xf>
    <xf numFmtId="4" fontId="7" fillId="7" borderId="2" xfId="0" applyNumberFormat="1" applyFont="1" applyFill="1" applyBorder="1" applyAlignment="1">
      <alignment horizontal="right" vertical="center"/>
    </xf>
    <xf numFmtId="4" fontId="7" fillId="7" borderId="9" xfId="0" applyNumberFormat="1" applyFont="1" applyFill="1" applyBorder="1" applyAlignment="1">
      <alignment horizontal="right" vertical="center"/>
    </xf>
    <xf numFmtId="0" fontId="7" fillId="7" borderId="2" xfId="1" applyFont="1" applyFill="1" applyBorder="1" applyAlignment="1">
      <alignment vertical="center" wrapText="1"/>
    </xf>
    <xf numFmtId="0" fontId="7" fillId="7" borderId="2" xfId="1" applyFont="1" applyFill="1" applyBorder="1" applyAlignment="1">
      <alignment horizontal="left" vertical="center" wrapText="1"/>
    </xf>
    <xf numFmtId="3" fontId="7" fillId="7" borderId="2" xfId="1" applyNumberFormat="1" applyFont="1" applyFill="1" applyBorder="1" applyAlignment="1">
      <alignment horizontal="right" vertical="center" wrapText="1"/>
    </xf>
    <xf numFmtId="4" fontId="7" fillId="7" borderId="2" xfId="1" applyNumberFormat="1" applyFont="1" applyFill="1" applyBorder="1" applyAlignment="1">
      <alignment horizontal="right" vertical="center" wrapText="1"/>
    </xf>
    <xf numFmtId="4" fontId="7" fillId="7" borderId="9" xfId="1" applyNumberFormat="1" applyFont="1" applyFill="1" applyBorder="1" applyAlignment="1">
      <alignment horizontal="right" vertical="center" wrapText="1"/>
    </xf>
    <xf numFmtId="0" fontId="7" fillId="8" borderId="8" xfId="0" applyFont="1" applyFill="1" applyBorder="1" applyAlignment="1">
      <alignment horizontal="right" vertical="center"/>
    </xf>
    <xf numFmtId="0" fontId="7" fillId="8" borderId="2" xfId="0" applyFont="1" applyFill="1" applyBorder="1" applyAlignment="1">
      <alignment horizontal="left" vertical="center"/>
    </xf>
    <xf numFmtId="3" fontId="7" fillId="8" borderId="2" xfId="1" applyNumberFormat="1" applyFont="1" applyFill="1" applyBorder="1" applyAlignment="1">
      <alignment horizontal="right" vertical="center"/>
    </xf>
    <xf numFmtId="4" fontId="7" fillId="8" borderId="2" xfId="1" applyNumberFormat="1" applyFont="1" applyFill="1" applyBorder="1" applyAlignment="1">
      <alignment horizontal="right" vertical="center"/>
    </xf>
    <xf numFmtId="4" fontId="7" fillId="8" borderId="9" xfId="1" applyNumberFormat="1" applyFont="1" applyFill="1" applyBorder="1" applyAlignment="1">
      <alignment horizontal="right" vertical="center"/>
    </xf>
    <xf numFmtId="0" fontId="7" fillId="8" borderId="2" xfId="0" applyFont="1" applyFill="1" applyBorder="1" applyAlignment="1">
      <alignment vertical="center"/>
    </xf>
    <xf numFmtId="3" fontId="7" fillId="8" borderId="2" xfId="0" applyNumberFormat="1" applyFont="1" applyFill="1" applyBorder="1" applyAlignment="1">
      <alignment horizontal="right" vertical="center"/>
    </xf>
    <xf numFmtId="4" fontId="7" fillId="8" borderId="2" xfId="0" applyNumberFormat="1" applyFont="1" applyFill="1" applyBorder="1" applyAlignment="1">
      <alignment horizontal="right" vertical="center"/>
    </xf>
    <xf numFmtId="4" fontId="7" fillId="8" borderId="9" xfId="0" applyNumberFormat="1" applyFont="1" applyFill="1" applyBorder="1" applyAlignment="1">
      <alignment horizontal="right" vertical="center"/>
    </xf>
    <xf numFmtId="0" fontId="7" fillId="8" borderId="21" xfId="0" applyFont="1" applyFill="1" applyBorder="1" applyAlignment="1">
      <alignment horizontal="right" vertical="center"/>
    </xf>
    <xf numFmtId="0" fontId="7" fillId="8" borderId="3" xfId="0" applyFont="1" applyFill="1" applyBorder="1" applyAlignment="1">
      <alignment vertical="center"/>
    </xf>
    <xf numFmtId="3" fontId="7" fillId="8" borderId="3" xfId="0" applyNumberFormat="1" applyFont="1" applyFill="1" applyBorder="1" applyAlignment="1">
      <alignment horizontal="right" vertical="center"/>
    </xf>
    <xf numFmtId="4" fontId="7" fillId="8" borderId="3" xfId="0" applyNumberFormat="1" applyFont="1" applyFill="1" applyBorder="1" applyAlignment="1">
      <alignment horizontal="right" vertical="center"/>
    </xf>
    <xf numFmtId="4" fontId="7" fillId="8" borderId="22" xfId="0" applyNumberFormat="1" applyFont="1" applyFill="1" applyBorder="1" applyAlignment="1">
      <alignment horizontal="right" vertical="center"/>
    </xf>
    <xf numFmtId="0" fontId="7" fillId="8" borderId="46" xfId="0" applyFont="1" applyFill="1" applyBorder="1" applyAlignment="1">
      <alignment horizontal="left" vertical="center"/>
    </xf>
    <xf numFmtId="0" fontId="7" fillId="9" borderId="21" xfId="0" applyFont="1" applyFill="1" applyBorder="1" applyAlignment="1">
      <alignment horizontal="right" vertical="center"/>
    </xf>
    <xf numFmtId="0" fontId="7" fillId="9" borderId="46" xfId="0" applyFont="1" applyFill="1" applyBorder="1" applyAlignment="1">
      <alignment horizontal="left" vertical="center"/>
    </xf>
    <xf numFmtId="3" fontId="7" fillId="9" borderId="2" xfId="0" applyNumberFormat="1" applyFont="1" applyFill="1" applyBorder="1" applyAlignment="1">
      <alignment horizontal="right" vertical="center"/>
    </xf>
    <xf numFmtId="4" fontId="7" fillId="9" borderId="2" xfId="0" applyNumberFormat="1" applyFont="1" applyFill="1" applyBorder="1" applyAlignment="1">
      <alignment horizontal="right" vertical="center"/>
    </xf>
    <xf numFmtId="4" fontId="7" fillId="9" borderId="9" xfId="0" applyNumberFormat="1" applyFont="1" applyFill="1" applyBorder="1" applyAlignment="1">
      <alignment horizontal="right" vertical="center"/>
    </xf>
    <xf numFmtId="0" fontId="7" fillId="9" borderId="46" xfId="0" applyFont="1" applyFill="1" applyBorder="1" applyAlignment="1">
      <alignment vertical="center"/>
    </xf>
    <xf numFmtId="0" fontId="7" fillId="9" borderId="43" xfId="0" applyFont="1" applyFill="1" applyBorder="1" applyAlignment="1">
      <alignment vertical="center"/>
    </xf>
    <xf numFmtId="3" fontId="7" fillId="9" borderId="44" xfId="0" applyNumberFormat="1" applyFont="1" applyFill="1" applyBorder="1" applyAlignment="1">
      <alignment horizontal="right" vertical="center"/>
    </xf>
    <xf numFmtId="4" fontId="7" fillId="9" borderId="44" xfId="0" applyNumberFormat="1" applyFont="1" applyFill="1" applyBorder="1" applyAlignment="1">
      <alignment horizontal="right" vertical="center"/>
    </xf>
    <xf numFmtId="4" fontId="7" fillId="9" borderId="45" xfId="0" applyNumberFormat="1" applyFont="1" applyFill="1" applyBorder="1" applyAlignment="1">
      <alignment horizontal="right" vertical="center"/>
    </xf>
    <xf numFmtId="0" fontId="7" fillId="9" borderId="3" xfId="0" applyFont="1" applyFill="1" applyBorder="1" applyAlignment="1">
      <alignment vertical="center"/>
    </xf>
    <xf numFmtId="3" fontId="7" fillId="9" borderId="3" xfId="0" applyNumberFormat="1" applyFont="1" applyFill="1" applyBorder="1" applyAlignment="1">
      <alignment horizontal="right" vertical="center"/>
    </xf>
    <xf numFmtId="4" fontId="7" fillId="9" borderId="3" xfId="0" applyNumberFormat="1" applyFont="1" applyFill="1" applyBorder="1" applyAlignment="1">
      <alignment horizontal="right" vertical="center"/>
    </xf>
    <xf numFmtId="4" fontId="7" fillId="9" borderId="22" xfId="0" applyNumberFormat="1" applyFont="1" applyFill="1" applyBorder="1" applyAlignment="1">
      <alignment horizontal="right" vertical="center"/>
    </xf>
    <xf numFmtId="0" fontId="7" fillId="9" borderId="8" xfId="0" applyFont="1" applyFill="1" applyBorder="1" applyAlignment="1">
      <alignment horizontal="right" vertical="center"/>
    </xf>
    <xf numFmtId="0" fontId="7" fillId="9" borderId="2" xfId="0" applyFont="1" applyFill="1" applyBorder="1" applyAlignment="1">
      <alignment vertical="center"/>
    </xf>
    <xf numFmtId="3" fontId="7" fillId="9" borderId="2" xfId="1" applyNumberFormat="1" applyFont="1" applyFill="1" applyBorder="1" applyAlignment="1">
      <alignment horizontal="right" vertical="center"/>
    </xf>
    <xf numFmtId="4" fontId="7" fillId="9" borderId="2" xfId="1" applyNumberFormat="1" applyFont="1" applyFill="1" applyBorder="1" applyAlignment="1">
      <alignment horizontal="right" vertical="center"/>
    </xf>
    <xf numFmtId="4" fontId="7" fillId="9" borderId="9" xfId="1" applyNumberFormat="1" applyFont="1" applyFill="1" applyBorder="1" applyAlignment="1">
      <alignment horizontal="right" vertical="center"/>
    </xf>
    <xf numFmtId="0" fontId="7" fillId="9" borderId="2" xfId="0" applyFont="1" applyFill="1" applyBorder="1" applyAlignment="1">
      <alignment horizontal="left" vertical="center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3" fontId="7" fillId="10" borderId="6" xfId="1" applyNumberFormat="1" applyFont="1" applyFill="1" applyBorder="1" applyAlignment="1">
      <alignment horizontal="center" vertical="center" wrapText="1"/>
    </xf>
    <xf numFmtId="3" fontId="7" fillId="10" borderId="7" xfId="1" applyNumberFormat="1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left" vertical="center" wrapText="1"/>
    </xf>
    <xf numFmtId="0" fontId="7" fillId="5" borderId="38" xfId="0" quotePrefix="1" applyFont="1" applyFill="1" applyBorder="1" applyAlignment="1">
      <alignment horizontal="center" vertical="center" wrapText="1"/>
    </xf>
    <xf numFmtId="0" fontId="7" fillId="5" borderId="26" xfId="0" quotePrefix="1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6" borderId="41" xfId="0" applyFont="1" applyFill="1" applyBorder="1" applyAlignment="1">
      <alignment horizontal="left" vertical="center" wrapText="1"/>
    </xf>
    <xf numFmtId="3" fontId="7" fillId="6" borderId="1" xfId="0" applyNumberFormat="1" applyFont="1" applyFill="1" applyBorder="1" applyAlignment="1">
      <alignment horizontal="right" vertical="center"/>
    </xf>
    <xf numFmtId="3" fontId="7" fillId="6" borderId="1" xfId="0" applyNumberFormat="1" applyFont="1" applyFill="1" applyBorder="1" applyAlignment="1">
      <alignment horizontal="center" vertical="center"/>
    </xf>
    <xf numFmtId="3" fontId="7" fillId="6" borderId="40" xfId="0" applyNumberFormat="1" applyFont="1" applyFill="1" applyBorder="1" applyAlignment="1">
      <alignment horizontal="center" vertical="center"/>
    </xf>
    <xf numFmtId="0" fontId="7" fillId="6" borderId="42" xfId="0" quotePrefix="1" applyFont="1" applyFill="1" applyBorder="1" applyAlignment="1">
      <alignment horizontal="left" vertical="center" wrapText="1"/>
    </xf>
    <xf numFmtId="3" fontId="7" fillId="6" borderId="29" xfId="0" applyNumberFormat="1" applyFont="1" applyFill="1" applyBorder="1" applyAlignment="1">
      <alignment horizontal="right" vertical="center"/>
    </xf>
    <xf numFmtId="3" fontId="7" fillId="6" borderId="29" xfId="0" applyNumberFormat="1" applyFont="1" applyFill="1" applyBorder="1" applyAlignment="1">
      <alignment horizontal="center" vertical="center"/>
    </xf>
    <xf numFmtId="3" fontId="7" fillId="6" borderId="30" xfId="0" applyNumberFormat="1" applyFont="1" applyFill="1" applyBorder="1" applyAlignment="1">
      <alignment horizontal="center" vertical="center"/>
    </xf>
    <xf numFmtId="3" fontId="7" fillId="6" borderId="29" xfId="0" applyNumberFormat="1" applyFont="1" applyFill="1" applyBorder="1" applyAlignment="1">
      <alignment horizontal="center" vertical="center" wrapText="1"/>
    </xf>
    <xf numFmtId="3" fontId="7" fillId="6" borderId="30" xfId="0" applyNumberFormat="1" applyFont="1" applyFill="1" applyBorder="1" applyAlignment="1">
      <alignment horizontal="center" vertical="center" wrapText="1"/>
    </xf>
    <xf numFmtId="0" fontId="7" fillId="6" borderId="41" xfId="0" applyFont="1" applyFill="1" applyBorder="1" applyAlignment="1">
      <alignment horizontal="left" vertical="center"/>
    </xf>
  </cellXfs>
  <cellStyles count="4">
    <cellStyle name="Dobro" xfId="1" builtinId="26"/>
    <cellStyle name="Normal 2" xfId="2" xr:uid="{EF6265DA-3997-4FDB-9EF3-B841F244A797}"/>
    <cellStyle name="Normalno" xfId="0" builtinId="0"/>
    <cellStyle name="Normalno 2" xfId="3" xr:uid="{6DFC02CD-9DE9-4A7A-A018-E726F303260A}"/>
  </cellStyles>
  <dxfs count="0"/>
  <tableStyles count="0" defaultTableStyle="TableStyleMedium2" defaultPivotStyle="PivotStyleLight16"/>
  <colors>
    <mruColors>
      <color rgb="FFEFF6EA"/>
      <color rgb="FFEAEAEA"/>
      <color rgb="FFECF0F8"/>
      <color rgb="FFB7D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G32"/>
  <sheetViews>
    <sheetView tabSelected="1" zoomScaleNormal="100" workbookViewId="0">
      <selection sqref="A1:G1"/>
    </sheetView>
  </sheetViews>
  <sheetFormatPr defaultRowHeight="15" x14ac:dyDescent="0.25"/>
  <cols>
    <col min="1" max="1" width="55.7109375" style="7" customWidth="1"/>
    <col min="2" max="5" width="25.7109375" style="7" customWidth="1"/>
    <col min="6" max="7" width="15.7109375" style="7" customWidth="1"/>
    <col min="8" max="16384" width="9.140625" style="7"/>
  </cols>
  <sheetData>
    <row r="1" spans="1:7" s="2" customFormat="1" ht="20.100000000000001" customHeight="1" x14ac:dyDescent="0.25">
      <c r="A1" s="1" t="s">
        <v>193</v>
      </c>
      <c r="B1" s="1"/>
      <c r="C1" s="1"/>
      <c r="D1" s="1"/>
      <c r="E1" s="1"/>
      <c r="F1" s="1"/>
      <c r="G1" s="1"/>
    </row>
    <row r="2" spans="1:7" s="2" customFormat="1" ht="9.9499999999999993" customHeight="1" x14ac:dyDescent="0.25">
      <c r="A2" s="3"/>
      <c r="B2" s="3"/>
      <c r="C2" s="3"/>
      <c r="D2" s="3"/>
      <c r="E2" s="3"/>
      <c r="F2" s="3"/>
    </row>
    <row r="3" spans="1:7" s="2" customFormat="1" ht="20.100000000000001" customHeight="1" x14ac:dyDescent="0.25">
      <c r="A3" s="1" t="s">
        <v>0</v>
      </c>
      <c r="B3" s="1"/>
      <c r="C3" s="1"/>
      <c r="D3" s="1"/>
      <c r="E3" s="1"/>
      <c r="F3" s="1"/>
      <c r="G3" s="1"/>
    </row>
    <row r="4" spans="1:7" s="2" customFormat="1" ht="9.9499999999999993" customHeight="1" x14ac:dyDescent="0.25">
      <c r="A4" s="4"/>
      <c r="B4" s="3"/>
      <c r="C4" s="3"/>
      <c r="D4" s="3"/>
      <c r="E4" s="5"/>
      <c r="F4" s="5"/>
    </row>
    <row r="5" spans="1:7" s="2" customFormat="1" ht="20.100000000000001" customHeight="1" x14ac:dyDescent="0.25">
      <c r="A5" s="1" t="s">
        <v>1</v>
      </c>
      <c r="B5" s="1"/>
      <c r="C5" s="1"/>
      <c r="D5" s="1"/>
      <c r="E5" s="1"/>
      <c r="F5" s="1"/>
      <c r="G5" s="1"/>
    </row>
    <row r="6" spans="1:7" ht="18" customHeight="1" thickBot="1" x14ac:dyDescent="0.3">
      <c r="A6" s="3"/>
      <c r="B6" s="6"/>
      <c r="C6" s="6"/>
      <c r="D6" s="6"/>
      <c r="E6" s="6"/>
      <c r="F6" s="6"/>
    </row>
    <row r="7" spans="1:7" ht="30" customHeight="1" thickTop="1" thickBot="1" x14ac:dyDescent="0.3">
      <c r="A7" s="237" t="s">
        <v>2</v>
      </c>
      <c r="B7" s="8"/>
      <c r="C7" s="8"/>
      <c r="D7" s="8"/>
      <c r="E7" s="8"/>
      <c r="F7" s="9"/>
    </row>
    <row r="8" spans="1:7" ht="35.1" customHeight="1" thickTop="1" x14ac:dyDescent="0.25">
      <c r="A8" s="238" t="s">
        <v>3</v>
      </c>
      <c r="B8" s="239" t="s">
        <v>194</v>
      </c>
      <c r="C8" s="240" t="s">
        <v>195</v>
      </c>
      <c r="D8" s="240" t="s">
        <v>196</v>
      </c>
      <c r="E8" s="239" t="s">
        <v>197</v>
      </c>
      <c r="F8" s="240" t="s">
        <v>4</v>
      </c>
      <c r="G8" s="241" t="s">
        <v>5</v>
      </c>
    </row>
    <row r="9" spans="1:7" s="14" customFormat="1" ht="15" customHeight="1" x14ac:dyDescent="0.25">
      <c r="A9" s="10">
        <v>1</v>
      </c>
      <c r="B9" s="11">
        <v>2</v>
      </c>
      <c r="C9" s="12">
        <v>3</v>
      </c>
      <c r="D9" s="12">
        <v>4</v>
      </c>
      <c r="E9" s="12">
        <v>5</v>
      </c>
      <c r="F9" s="12" t="s">
        <v>6</v>
      </c>
      <c r="G9" s="13" t="s">
        <v>7</v>
      </c>
    </row>
    <row r="10" spans="1:7" ht="24.95" customHeight="1" x14ac:dyDescent="0.25">
      <c r="A10" s="242" t="s">
        <v>8</v>
      </c>
      <c r="B10" s="243">
        <f>SUM(B11:B12)</f>
        <v>11179984.289999999</v>
      </c>
      <c r="C10" s="243">
        <f t="shared" ref="C10:E10" si="0">SUM(C11:C12)</f>
        <v>26755000</v>
      </c>
      <c r="D10" s="243">
        <f t="shared" si="0"/>
        <v>28903000</v>
      </c>
      <c r="E10" s="243">
        <f t="shared" si="0"/>
        <v>11547762.68</v>
      </c>
      <c r="F10" s="244">
        <f t="shared" ref="F10:F16" si="1">E10/B10*100</f>
        <v>103.28961455097001</v>
      </c>
      <c r="G10" s="245">
        <f t="shared" ref="G10" si="2">E10/D10*100</f>
        <v>39.953508909109779</v>
      </c>
    </row>
    <row r="11" spans="1:7" ht="24.95" customHeight="1" x14ac:dyDescent="0.25">
      <c r="A11" s="15" t="s">
        <v>9</v>
      </c>
      <c r="B11" s="16">
        <v>11163045.289999999</v>
      </c>
      <c r="C11" s="16">
        <v>26755000</v>
      </c>
      <c r="D11" s="16">
        <v>28900000</v>
      </c>
      <c r="E11" s="16">
        <v>11547762.68</v>
      </c>
      <c r="F11" s="17">
        <f t="shared" si="1"/>
        <v>103.446348017101</v>
      </c>
      <c r="G11" s="18">
        <f t="shared" ref="G11:G16" si="3">E11/D11*100</f>
        <v>39.95765633217993</v>
      </c>
    </row>
    <row r="12" spans="1:7" ht="24.95" customHeight="1" x14ac:dyDescent="0.25">
      <c r="A12" s="19" t="s">
        <v>10</v>
      </c>
      <c r="B12" s="16">
        <v>16939</v>
      </c>
      <c r="C12" s="16">
        <v>0</v>
      </c>
      <c r="D12" s="16">
        <v>3000</v>
      </c>
      <c r="E12" s="16">
        <v>0</v>
      </c>
      <c r="F12" s="17">
        <f t="shared" si="1"/>
        <v>0</v>
      </c>
      <c r="G12" s="18">
        <f t="shared" si="3"/>
        <v>0</v>
      </c>
    </row>
    <row r="13" spans="1:7" ht="24.95" customHeight="1" x14ac:dyDescent="0.25">
      <c r="A13" s="252" t="s">
        <v>11</v>
      </c>
      <c r="B13" s="243">
        <f>SUM(B14:B15)</f>
        <v>11340887.210000001</v>
      </c>
      <c r="C13" s="243">
        <f t="shared" ref="C13:E13" si="4">SUM(C14:C15)</f>
        <v>28705000</v>
      </c>
      <c r="D13" s="243">
        <f t="shared" si="4"/>
        <v>31039000</v>
      </c>
      <c r="E13" s="243">
        <f t="shared" si="4"/>
        <v>13472368.279999999</v>
      </c>
      <c r="F13" s="244">
        <f t="shared" si="1"/>
        <v>118.79465892333832</v>
      </c>
      <c r="G13" s="245">
        <f t="shared" si="3"/>
        <v>43.404646670317987</v>
      </c>
    </row>
    <row r="14" spans="1:7" ht="24.95" customHeight="1" x14ac:dyDescent="0.25">
      <c r="A14" s="20" t="s">
        <v>12</v>
      </c>
      <c r="B14" s="16">
        <v>11272232</v>
      </c>
      <c r="C14" s="16">
        <v>27209320</v>
      </c>
      <c r="D14" s="16">
        <v>27939750</v>
      </c>
      <c r="E14" s="16">
        <v>11985779.359999999</v>
      </c>
      <c r="F14" s="21">
        <f t="shared" si="1"/>
        <v>106.33013373039164</v>
      </c>
      <c r="G14" s="22">
        <f t="shared" si="3"/>
        <v>42.898663588614781</v>
      </c>
    </row>
    <row r="15" spans="1:7" ht="24.95" customHeight="1" x14ac:dyDescent="0.25">
      <c r="A15" s="19" t="s">
        <v>13</v>
      </c>
      <c r="B15" s="16">
        <v>68655.210000000006</v>
      </c>
      <c r="C15" s="16">
        <v>1495680</v>
      </c>
      <c r="D15" s="16">
        <v>3099250</v>
      </c>
      <c r="E15" s="16">
        <v>1486588.92</v>
      </c>
      <c r="F15" s="21">
        <f t="shared" si="1"/>
        <v>2165.2965885618873</v>
      </c>
      <c r="G15" s="22">
        <f t="shared" si="3"/>
        <v>47.966085988545615</v>
      </c>
    </row>
    <row r="16" spans="1:7" ht="24.95" customHeight="1" thickBot="1" x14ac:dyDescent="0.3">
      <c r="A16" s="246" t="s">
        <v>14</v>
      </c>
      <c r="B16" s="247">
        <f>B10-B13</f>
        <v>-160902.92000000179</v>
      </c>
      <c r="C16" s="247">
        <f t="shared" ref="C16:E16" si="5">C10-C13</f>
        <v>-1950000</v>
      </c>
      <c r="D16" s="247">
        <f t="shared" si="5"/>
        <v>-2136000</v>
      </c>
      <c r="E16" s="247">
        <f t="shared" si="5"/>
        <v>-1924605.5999999996</v>
      </c>
      <c r="F16" s="250">
        <f t="shared" si="1"/>
        <v>1196.1284481350483</v>
      </c>
      <c r="G16" s="251">
        <f t="shared" si="3"/>
        <v>90.103258426966278</v>
      </c>
    </row>
    <row r="17" spans="1:7" ht="30" customHeight="1" thickTop="1" thickBot="1" x14ac:dyDescent="0.3">
      <c r="A17" s="3"/>
      <c r="B17" s="23"/>
      <c r="C17" s="23"/>
      <c r="D17" s="24"/>
    </row>
    <row r="18" spans="1:7" ht="30" customHeight="1" thickTop="1" thickBot="1" x14ac:dyDescent="0.3">
      <c r="A18" s="237" t="s">
        <v>15</v>
      </c>
      <c r="B18" s="23"/>
      <c r="C18" s="23"/>
      <c r="D18" s="24"/>
    </row>
    <row r="19" spans="1:7" ht="35.1" customHeight="1" thickTop="1" x14ac:dyDescent="0.25">
      <c r="A19" s="238" t="s">
        <v>3</v>
      </c>
      <c r="B19" s="239" t="s">
        <v>194</v>
      </c>
      <c r="C19" s="240" t="s">
        <v>195</v>
      </c>
      <c r="D19" s="240" t="s">
        <v>196</v>
      </c>
      <c r="E19" s="239" t="s">
        <v>197</v>
      </c>
      <c r="F19" s="240" t="s">
        <v>4</v>
      </c>
      <c r="G19" s="241" t="s">
        <v>5</v>
      </c>
    </row>
    <row r="20" spans="1:7" s="25" customFormat="1" ht="15" customHeight="1" x14ac:dyDescent="0.25">
      <c r="A20" s="10">
        <v>1</v>
      </c>
      <c r="B20" s="11">
        <v>2</v>
      </c>
      <c r="C20" s="12">
        <v>3</v>
      </c>
      <c r="D20" s="12">
        <v>4</v>
      </c>
      <c r="E20" s="12">
        <v>5</v>
      </c>
      <c r="F20" s="12" t="s">
        <v>6</v>
      </c>
      <c r="G20" s="13" t="s">
        <v>7</v>
      </c>
    </row>
    <row r="21" spans="1:7" ht="24.95" customHeight="1" x14ac:dyDescent="0.25">
      <c r="A21" s="15" t="s">
        <v>16</v>
      </c>
      <c r="B21" s="16">
        <v>0</v>
      </c>
      <c r="C21" s="16">
        <v>0</v>
      </c>
      <c r="D21" s="16">
        <v>0</v>
      </c>
      <c r="E21" s="16">
        <v>0</v>
      </c>
      <c r="F21" s="17" t="e">
        <f>E21/B21*100</f>
        <v>#DIV/0!</v>
      </c>
      <c r="G21" s="18" t="e">
        <f>E21/D21*100</f>
        <v>#DIV/0!</v>
      </c>
    </row>
    <row r="22" spans="1:7" ht="24.95" customHeight="1" x14ac:dyDescent="0.25">
      <c r="A22" s="15" t="s">
        <v>17</v>
      </c>
      <c r="B22" s="16">
        <v>0</v>
      </c>
      <c r="C22" s="16">
        <v>0</v>
      </c>
      <c r="D22" s="16">
        <v>0</v>
      </c>
      <c r="E22" s="16">
        <v>0</v>
      </c>
      <c r="F22" s="17" t="e">
        <f>E22/B22*100</f>
        <v>#DIV/0!</v>
      </c>
      <c r="G22" s="18" t="e">
        <f>E22/D22*100</f>
        <v>#DIV/0!</v>
      </c>
    </row>
    <row r="23" spans="1:7" ht="24.95" customHeight="1" x14ac:dyDescent="0.25">
      <c r="A23" s="242" t="s">
        <v>18</v>
      </c>
      <c r="B23" s="243">
        <f>B21-B22</f>
        <v>0</v>
      </c>
      <c r="C23" s="243">
        <f t="shared" ref="C23:E23" si="6">C21-C22</f>
        <v>0</v>
      </c>
      <c r="D23" s="243">
        <f t="shared" si="6"/>
        <v>0</v>
      </c>
      <c r="E23" s="243">
        <f t="shared" si="6"/>
        <v>0</v>
      </c>
      <c r="F23" s="244" t="e">
        <f t="shared" ref="F23:F24" si="7">E23/B23*100</f>
        <v>#DIV/0!</v>
      </c>
      <c r="G23" s="245" t="e">
        <f t="shared" ref="G23:G25" si="8">E23/D23*100</f>
        <v>#DIV/0!</v>
      </c>
    </row>
    <row r="24" spans="1:7" ht="24.95" customHeight="1" x14ac:dyDescent="0.25">
      <c r="A24" s="242" t="s">
        <v>19</v>
      </c>
      <c r="B24" s="243">
        <v>1730030.27</v>
      </c>
      <c r="C24" s="243">
        <v>1950000</v>
      </c>
      <c r="D24" s="243">
        <v>2136000</v>
      </c>
      <c r="E24" s="243">
        <v>2136040.0699999998</v>
      </c>
      <c r="F24" s="244">
        <f t="shared" si="7"/>
        <v>123.46836393793271</v>
      </c>
      <c r="G24" s="245">
        <f t="shared" si="8"/>
        <v>100.00187593632958</v>
      </c>
    </row>
    <row r="25" spans="1:7" ht="24.95" customHeight="1" thickBot="1" x14ac:dyDescent="0.3">
      <c r="A25" s="246" t="s">
        <v>20</v>
      </c>
      <c r="B25" s="247">
        <f>B16+B23+B24</f>
        <v>1569127.3499999982</v>
      </c>
      <c r="C25" s="247">
        <v>0</v>
      </c>
      <c r="D25" s="247">
        <v>0</v>
      </c>
      <c r="E25" s="247">
        <f t="shared" ref="E25" si="9">E16+E23+E24</f>
        <v>211434.4700000002</v>
      </c>
      <c r="F25" s="248">
        <f>E25/B25*100</f>
        <v>13.474653284196494</v>
      </c>
      <c r="G25" s="249" t="e">
        <f t="shared" si="8"/>
        <v>#DIV/0!</v>
      </c>
    </row>
    <row r="26" spans="1:7" ht="15.75" thickTop="1" x14ac:dyDescent="0.25">
      <c r="A26" s="26"/>
      <c r="B26" s="27"/>
      <c r="C26" s="27"/>
      <c r="D26" s="27"/>
      <c r="E26" s="27"/>
      <c r="F26" s="27"/>
    </row>
    <row r="27" spans="1:7" x14ac:dyDescent="0.25">
      <c r="A27" s="28" t="s">
        <v>21</v>
      </c>
      <c r="B27" s="28"/>
      <c r="C27" s="28"/>
      <c r="D27" s="28"/>
      <c r="E27" s="28"/>
      <c r="F27" s="28"/>
      <c r="G27" s="28"/>
    </row>
    <row r="28" spans="1:7" ht="9.9499999999999993" customHeight="1" x14ac:dyDescent="0.25">
      <c r="A28" s="29"/>
      <c r="B28" s="30"/>
      <c r="C28" s="30"/>
      <c r="D28" s="30"/>
      <c r="E28" s="30"/>
      <c r="F28" s="30"/>
      <c r="G28" s="31"/>
    </row>
    <row r="29" spans="1:7" ht="9.9499999999999993" customHeight="1" x14ac:dyDescent="0.25">
      <c r="A29" s="32"/>
      <c r="B29" s="32"/>
      <c r="C29" s="32"/>
      <c r="D29" s="32"/>
      <c r="E29" s="32"/>
      <c r="F29" s="32"/>
      <c r="G29" s="31"/>
    </row>
    <row r="30" spans="1:7" ht="39.950000000000003" customHeight="1" x14ac:dyDescent="0.25">
      <c r="A30" s="33" t="s">
        <v>22</v>
      </c>
      <c r="B30" s="33"/>
      <c r="C30" s="33"/>
      <c r="D30" s="33"/>
      <c r="E30" s="33"/>
      <c r="F30" s="33"/>
      <c r="G30" s="33"/>
    </row>
    <row r="31" spans="1:7" ht="9.9499999999999993" customHeight="1" x14ac:dyDescent="0.25">
      <c r="A31" s="34"/>
      <c r="B31" s="35"/>
      <c r="C31" s="35"/>
      <c r="D31" s="35"/>
      <c r="E31" s="35"/>
      <c r="F31" s="35"/>
      <c r="G31" s="31"/>
    </row>
    <row r="32" spans="1:7" ht="15" customHeight="1" x14ac:dyDescent="0.25">
      <c r="A32" s="33" t="s">
        <v>198</v>
      </c>
      <c r="B32" s="33"/>
      <c r="C32" s="33"/>
      <c r="D32" s="33"/>
      <c r="E32" s="33"/>
      <c r="F32" s="33"/>
      <c r="G32" s="33"/>
    </row>
  </sheetData>
  <mergeCells count="7">
    <mergeCell ref="A32:G32"/>
    <mergeCell ref="A1:G1"/>
    <mergeCell ref="A3:G3"/>
    <mergeCell ref="A5:G5"/>
    <mergeCell ref="B31:F31"/>
    <mergeCell ref="A27:G27"/>
    <mergeCell ref="A30:G30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Header>&amp;LUpravno vijeće
84. sjednica&amp;CIzvještaj o izvršenju 
financijskog plana za razdoblje 01-06-2026. godine&amp;RTočka 1. dnevnog reda
31.07.2026</oddHeader>
    <oddFooter>&amp;LNastavni zavod za javno zdravstvo Dr. Andrija Štampar&amp;C&amp;A&amp;R&amp;P/&amp;N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H129"/>
  <sheetViews>
    <sheetView topLeftCell="A50" zoomScaleNormal="100" workbookViewId="0">
      <selection activeCell="C11" sqref="C11"/>
    </sheetView>
  </sheetViews>
  <sheetFormatPr defaultRowHeight="15" x14ac:dyDescent="0.25"/>
  <cols>
    <col min="1" max="1" width="10.7109375" style="7" customWidth="1"/>
    <col min="2" max="2" width="75.7109375" style="7" customWidth="1"/>
    <col min="3" max="8" width="15.7109375" style="59" customWidth="1"/>
    <col min="9" max="16384" width="9.140625" style="7"/>
  </cols>
  <sheetData>
    <row r="1" spans="1:8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5.75" x14ac:dyDescent="0.25">
      <c r="A2" s="3"/>
      <c r="B2" s="53"/>
      <c r="C2" s="54"/>
      <c r="D2" s="54"/>
      <c r="E2" s="55"/>
      <c r="F2" s="55"/>
      <c r="G2" s="56"/>
      <c r="H2" s="56"/>
    </row>
    <row r="3" spans="1:8" ht="18" customHeight="1" x14ac:dyDescent="0.25">
      <c r="A3" s="1" t="s">
        <v>23</v>
      </c>
      <c r="B3" s="1"/>
      <c r="C3" s="1"/>
      <c r="D3" s="1"/>
      <c r="E3" s="1"/>
      <c r="F3" s="1"/>
      <c r="G3" s="1"/>
      <c r="H3" s="1"/>
    </row>
    <row r="4" spans="1:8" ht="15.75" x14ac:dyDescent="0.25">
      <c r="A4" s="3"/>
      <c r="B4" s="53"/>
      <c r="C4" s="54"/>
      <c r="D4" s="54"/>
      <c r="E4" s="55"/>
      <c r="F4" s="55"/>
      <c r="G4" s="56"/>
      <c r="H4" s="56"/>
    </row>
    <row r="5" spans="1:8" ht="15.75" customHeight="1" x14ac:dyDescent="0.25">
      <c r="A5" s="1" t="s">
        <v>24</v>
      </c>
      <c r="B5" s="1"/>
      <c r="C5" s="1"/>
      <c r="D5" s="1"/>
      <c r="E5" s="1"/>
      <c r="F5" s="1"/>
      <c r="G5" s="1"/>
      <c r="H5" s="1"/>
    </row>
    <row r="6" spans="1:8" ht="15.75" thickBot="1" x14ac:dyDescent="0.3">
      <c r="A6" s="23"/>
      <c r="B6" s="23"/>
      <c r="C6" s="57"/>
      <c r="D6" s="57"/>
      <c r="E6" s="58"/>
      <c r="F6" s="58"/>
    </row>
    <row r="7" spans="1:8" s="60" customFormat="1" ht="46.5" customHeight="1" thickTop="1" thickBot="1" x14ac:dyDescent="0.3">
      <c r="A7" s="233" t="s">
        <v>25</v>
      </c>
      <c r="B7" s="234" t="s">
        <v>26</v>
      </c>
      <c r="C7" s="235" t="s">
        <v>164</v>
      </c>
      <c r="D7" s="235" t="s">
        <v>199</v>
      </c>
      <c r="E7" s="235" t="s">
        <v>200</v>
      </c>
      <c r="F7" s="235" t="s">
        <v>201</v>
      </c>
      <c r="G7" s="235" t="s">
        <v>27</v>
      </c>
      <c r="H7" s="236" t="s">
        <v>28</v>
      </c>
    </row>
    <row r="8" spans="1:8" s="14" customFormat="1" ht="9.9499999999999993" customHeight="1" thickTop="1" thickBot="1" x14ac:dyDescent="0.3">
      <c r="A8" s="36">
        <v>0</v>
      </c>
      <c r="B8" s="37">
        <v>1</v>
      </c>
      <c r="C8" s="38">
        <v>2</v>
      </c>
      <c r="D8" s="37">
        <v>3</v>
      </c>
      <c r="E8" s="38">
        <v>4</v>
      </c>
      <c r="F8" s="37">
        <v>5</v>
      </c>
      <c r="G8" s="38">
        <v>6</v>
      </c>
      <c r="H8" s="39">
        <v>7</v>
      </c>
    </row>
    <row r="9" spans="1:8" ht="24.95" customHeight="1" thickTop="1" x14ac:dyDescent="0.25">
      <c r="A9" s="178"/>
      <c r="B9" s="179" t="s">
        <v>29</v>
      </c>
      <c r="C9" s="180">
        <f t="shared" ref="C9" si="0">C10+C49</f>
        <v>11179438.289999999</v>
      </c>
      <c r="D9" s="180">
        <f t="shared" ref="D9:F9" si="1">D10+D49</f>
        <v>26755000</v>
      </c>
      <c r="E9" s="180">
        <f t="shared" si="1"/>
        <v>28903000</v>
      </c>
      <c r="F9" s="180">
        <f t="shared" si="1"/>
        <v>11547762.68</v>
      </c>
      <c r="G9" s="181">
        <f>F9/C9*100</f>
        <v>103.29465918094888</v>
      </c>
      <c r="H9" s="182">
        <f>F9/E9*100</f>
        <v>39.953508909109779</v>
      </c>
    </row>
    <row r="10" spans="1:8" ht="24.95" customHeight="1" x14ac:dyDescent="0.25">
      <c r="A10" s="183">
        <v>6</v>
      </c>
      <c r="B10" s="184" t="s">
        <v>30</v>
      </c>
      <c r="C10" s="185">
        <f t="shared" ref="C10" si="2">C11+C24+C31+C34+C40+C46</f>
        <v>11163045.289999999</v>
      </c>
      <c r="D10" s="185">
        <f t="shared" ref="D10:F10" si="3">D11+D24+D31+D34+D40+D46</f>
        <v>26755000</v>
      </c>
      <c r="E10" s="185">
        <f t="shared" si="3"/>
        <v>28900000</v>
      </c>
      <c r="F10" s="185">
        <f t="shared" si="3"/>
        <v>11547762.68</v>
      </c>
      <c r="G10" s="186">
        <f t="shared" ref="G10:G52" si="4">F10/C10*100</f>
        <v>103.446348017101</v>
      </c>
      <c r="H10" s="187">
        <f t="shared" ref="H10:H52" si="5">F10/E10*100</f>
        <v>39.95765633217993</v>
      </c>
    </row>
    <row r="11" spans="1:8" ht="24.95" customHeight="1" x14ac:dyDescent="0.25">
      <c r="A11" s="198" t="s">
        <v>31</v>
      </c>
      <c r="B11" s="199" t="s">
        <v>32</v>
      </c>
      <c r="C11" s="200">
        <f t="shared" ref="C11" si="6">C14+C16+C19+C22+C12</f>
        <v>2303208.19</v>
      </c>
      <c r="D11" s="200">
        <f t="shared" ref="D11:F11" si="7">D14+D16+D19+D22+D12</f>
        <v>5190000</v>
      </c>
      <c r="E11" s="200">
        <f t="shared" si="7"/>
        <v>7175000</v>
      </c>
      <c r="F11" s="200">
        <f t="shared" si="7"/>
        <v>2275088.63</v>
      </c>
      <c r="G11" s="201">
        <f t="shared" si="4"/>
        <v>98.77911340702552</v>
      </c>
      <c r="H11" s="202">
        <f t="shared" si="5"/>
        <v>31.708552334494772</v>
      </c>
    </row>
    <row r="12" spans="1:8" ht="24.95" customHeight="1" x14ac:dyDescent="0.25">
      <c r="A12" s="227">
        <v>632</v>
      </c>
      <c r="B12" s="232" t="s">
        <v>33</v>
      </c>
      <c r="C12" s="229">
        <f>C13</f>
        <v>0</v>
      </c>
      <c r="D12" s="229">
        <f t="shared" ref="D12:F12" si="8">D13</f>
        <v>0</v>
      </c>
      <c r="E12" s="229">
        <f t="shared" si="8"/>
        <v>0</v>
      </c>
      <c r="F12" s="229">
        <f t="shared" si="8"/>
        <v>0</v>
      </c>
      <c r="G12" s="230" t="e">
        <f t="shared" si="4"/>
        <v>#DIV/0!</v>
      </c>
      <c r="H12" s="231" t="e">
        <f t="shared" si="5"/>
        <v>#DIV/0!</v>
      </c>
    </row>
    <row r="13" spans="1:8" ht="24.95" customHeight="1" x14ac:dyDescent="0.25">
      <c r="A13" s="40">
        <v>6321</v>
      </c>
      <c r="B13" s="41" t="s">
        <v>34</v>
      </c>
      <c r="C13" s="42">
        <v>0</v>
      </c>
      <c r="D13" s="42">
        <v>0</v>
      </c>
      <c r="E13" s="42">
        <v>0</v>
      </c>
      <c r="F13" s="42">
        <v>0</v>
      </c>
      <c r="G13" s="43" t="e">
        <f t="shared" si="4"/>
        <v>#DIV/0!</v>
      </c>
      <c r="H13" s="44" t="e">
        <f t="shared" si="5"/>
        <v>#DIV/0!</v>
      </c>
    </row>
    <row r="14" spans="1:8" ht="24.95" customHeight="1" x14ac:dyDescent="0.25">
      <c r="A14" s="227" t="s">
        <v>35</v>
      </c>
      <c r="B14" s="232" t="s">
        <v>36</v>
      </c>
      <c r="C14" s="229">
        <f>C15</f>
        <v>20826.07</v>
      </c>
      <c r="D14" s="229">
        <f t="shared" ref="D14:F14" si="9">D15</f>
        <v>0</v>
      </c>
      <c r="E14" s="229">
        <f t="shared" si="9"/>
        <v>125000</v>
      </c>
      <c r="F14" s="229">
        <f t="shared" si="9"/>
        <v>0</v>
      </c>
      <c r="G14" s="230">
        <f t="shared" si="4"/>
        <v>0</v>
      </c>
      <c r="H14" s="231">
        <f t="shared" si="5"/>
        <v>0</v>
      </c>
    </row>
    <row r="15" spans="1:8" ht="24.95" customHeight="1" x14ac:dyDescent="0.25">
      <c r="A15" s="40" t="s">
        <v>37</v>
      </c>
      <c r="B15" s="41" t="s">
        <v>38</v>
      </c>
      <c r="C15" s="42">
        <v>20826.07</v>
      </c>
      <c r="D15" s="42">
        <v>0</v>
      </c>
      <c r="E15" s="42">
        <v>125000</v>
      </c>
      <c r="F15" s="42"/>
      <c r="G15" s="43">
        <f t="shared" si="4"/>
        <v>0</v>
      </c>
      <c r="H15" s="44">
        <f t="shared" si="5"/>
        <v>0</v>
      </c>
    </row>
    <row r="16" spans="1:8" ht="24.95" customHeight="1" x14ac:dyDescent="0.25">
      <c r="A16" s="227" t="s">
        <v>39</v>
      </c>
      <c r="B16" s="232" t="s">
        <v>40</v>
      </c>
      <c r="C16" s="229">
        <f>C17+C18</f>
        <v>2137898.89</v>
      </c>
      <c r="D16" s="229">
        <f t="shared" ref="D16:F16" si="10">D17+D18</f>
        <v>5105000</v>
      </c>
      <c r="E16" s="229">
        <f t="shared" si="10"/>
        <v>6640000</v>
      </c>
      <c r="F16" s="229">
        <f t="shared" si="10"/>
        <v>2242965.25</v>
      </c>
      <c r="G16" s="230">
        <f t="shared" si="4"/>
        <v>104.91446814867844</v>
      </c>
      <c r="H16" s="231">
        <f t="shared" si="5"/>
        <v>33.779597138554216</v>
      </c>
    </row>
    <row r="17" spans="1:8" ht="24.95" customHeight="1" x14ac:dyDescent="0.25">
      <c r="A17" s="40" t="s">
        <v>41</v>
      </c>
      <c r="B17" s="41" t="s">
        <v>42</v>
      </c>
      <c r="C17" s="42">
        <v>2137898.89</v>
      </c>
      <c r="D17" s="42">
        <v>5105000</v>
      </c>
      <c r="E17" s="42">
        <v>5170000</v>
      </c>
      <c r="F17" s="42">
        <v>1458281.62</v>
      </c>
      <c r="G17" s="43">
        <f t="shared" si="4"/>
        <v>68.210972315907796</v>
      </c>
      <c r="H17" s="44">
        <f t="shared" si="5"/>
        <v>28.206607736943912</v>
      </c>
    </row>
    <row r="18" spans="1:8" ht="24.95" customHeight="1" x14ac:dyDescent="0.25">
      <c r="A18" s="45">
        <v>6362</v>
      </c>
      <c r="B18" s="46" t="s">
        <v>202</v>
      </c>
      <c r="C18" s="42">
        <v>0</v>
      </c>
      <c r="D18" s="42">
        <v>0</v>
      </c>
      <c r="E18" s="42">
        <v>1470000</v>
      </c>
      <c r="F18" s="42">
        <v>784683.63</v>
      </c>
      <c r="G18" s="43" t="e">
        <f t="shared" ref="G18" si="11">F18/C18*100</f>
        <v>#DIV/0!</v>
      </c>
      <c r="H18" s="44">
        <f t="shared" ref="H18" si="12">F18/E18*100</f>
        <v>53.379838775510201</v>
      </c>
    </row>
    <row r="19" spans="1:8" ht="24.95" customHeight="1" x14ac:dyDescent="0.25">
      <c r="A19" s="227" t="s">
        <v>43</v>
      </c>
      <c r="B19" s="232" t="s">
        <v>44</v>
      </c>
      <c r="C19" s="229">
        <f>SUM(C20:C21)</f>
        <v>144483.23000000001</v>
      </c>
      <c r="D19" s="229">
        <f t="shared" ref="D19:F19" si="13">SUM(D20:D21)</f>
        <v>85000</v>
      </c>
      <c r="E19" s="229">
        <f t="shared" si="13"/>
        <v>410000</v>
      </c>
      <c r="F19" s="229">
        <f t="shared" si="13"/>
        <v>32123.38</v>
      </c>
      <c r="G19" s="230">
        <f t="shared" si="4"/>
        <v>22.233293095676224</v>
      </c>
      <c r="H19" s="231">
        <f t="shared" si="5"/>
        <v>7.8349707317073181</v>
      </c>
    </row>
    <row r="20" spans="1:8" ht="24.95" customHeight="1" x14ac:dyDescent="0.25">
      <c r="A20" s="40" t="s">
        <v>45</v>
      </c>
      <c r="B20" s="41" t="s">
        <v>46</v>
      </c>
      <c r="C20" s="42">
        <v>144483.23000000001</v>
      </c>
      <c r="D20" s="42">
        <v>85000</v>
      </c>
      <c r="E20" s="42">
        <v>410000</v>
      </c>
      <c r="F20" s="42">
        <v>32123.38</v>
      </c>
      <c r="G20" s="43">
        <f t="shared" si="4"/>
        <v>22.233293095676224</v>
      </c>
      <c r="H20" s="44">
        <f t="shared" si="5"/>
        <v>7.8349707317073181</v>
      </c>
    </row>
    <row r="21" spans="1:8" s="2" customFormat="1" ht="24.95" customHeight="1" x14ac:dyDescent="0.25">
      <c r="A21" s="40" t="s">
        <v>47</v>
      </c>
      <c r="B21" s="41" t="s">
        <v>48</v>
      </c>
      <c r="C21" s="42">
        <v>0</v>
      </c>
      <c r="D21" s="42">
        <v>0</v>
      </c>
      <c r="E21" s="42">
        <v>0</v>
      </c>
      <c r="F21" s="42">
        <v>0</v>
      </c>
      <c r="G21" s="43" t="e">
        <f t="shared" si="4"/>
        <v>#DIV/0!</v>
      </c>
      <c r="H21" s="44" t="e">
        <f t="shared" si="5"/>
        <v>#DIV/0!</v>
      </c>
    </row>
    <row r="22" spans="1:8" ht="24.95" customHeight="1" x14ac:dyDescent="0.25">
      <c r="A22" s="227" t="s">
        <v>49</v>
      </c>
      <c r="B22" s="232" t="s">
        <v>50</v>
      </c>
      <c r="C22" s="229">
        <f>C23</f>
        <v>0</v>
      </c>
      <c r="D22" s="229">
        <f t="shared" ref="D22:F22" si="14">D23</f>
        <v>0</v>
      </c>
      <c r="E22" s="229">
        <f t="shared" si="14"/>
        <v>0</v>
      </c>
      <c r="F22" s="229">
        <f t="shared" si="14"/>
        <v>0</v>
      </c>
      <c r="G22" s="230" t="e">
        <f t="shared" si="4"/>
        <v>#DIV/0!</v>
      </c>
      <c r="H22" s="231" t="e">
        <f t="shared" si="5"/>
        <v>#DIV/0!</v>
      </c>
    </row>
    <row r="23" spans="1:8" ht="24.95" customHeight="1" x14ac:dyDescent="0.25">
      <c r="A23" s="40">
        <v>6391</v>
      </c>
      <c r="B23" s="41" t="s">
        <v>51</v>
      </c>
      <c r="C23" s="42">
        <v>0</v>
      </c>
      <c r="D23" s="42">
        <v>0</v>
      </c>
      <c r="E23" s="42">
        <v>0</v>
      </c>
      <c r="F23" s="42">
        <v>0</v>
      </c>
      <c r="G23" s="43" t="e">
        <f t="shared" si="4"/>
        <v>#DIV/0!</v>
      </c>
      <c r="H23" s="44" t="e">
        <f t="shared" si="5"/>
        <v>#DIV/0!</v>
      </c>
    </row>
    <row r="24" spans="1:8" ht="24.95" customHeight="1" x14ac:dyDescent="0.25">
      <c r="A24" s="198">
        <v>64</v>
      </c>
      <c r="B24" s="199" t="s">
        <v>52</v>
      </c>
      <c r="C24" s="200">
        <f>C25+C29</f>
        <v>24964.440000000002</v>
      </c>
      <c r="D24" s="200">
        <f t="shared" ref="D24:F24" si="15">D25+D29</f>
        <v>45000</v>
      </c>
      <c r="E24" s="200">
        <f t="shared" si="15"/>
        <v>50000</v>
      </c>
      <c r="F24" s="200">
        <f t="shared" si="15"/>
        <v>26806.3</v>
      </c>
      <c r="G24" s="201">
        <f t="shared" si="4"/>
        <v>107.37793437385335</v>
      </c>
      <c r="H24" s="202">
        <f t="shared" si="5"/>
        <v>53.6126</v>
      </c>
    </row>
    <row r="25" spans="1:8" ht="24.95" customHeight="1" x14ac:dyDescent="0.25">
      <c r="A25" s="227">
        <v>641</v>
      </c>
      <c r="B25" s="232" t="s">
        <v>53</v>
      </c>
      <c r="C25" s="229">
        <f>SUM(C26:C28)</f>
        <v>0</v>
      </c>
      <c r="D25" s="229">
        <f t="shared" ref="D25:F25" si="16">SUM(D26:D28)</f>
        <v>0</v>
      </c>
      <c r="E25" s="229">
        <f t="shared" si="16"/>
        <v>5000</v>
      </c>
      <c r="F25" s="229">
        <f t="shared" si="16"/>
        <v>3402.54</v>
      </c>
      <c r="G25" s="230" t="e">
        <f t="shared" si="4"/>
        <v>#DIV/0!</v>
      </c>
      <c r="H25" s="231">
        <f t="shared" si="5"/>
        <v>68.050799999999995</v>
      </c>
    </row>
    <row r="26" spans="1:8" ht="24.95" customHeight="1" x14ac:dyDescent="0.25">
      <c r="A26" s="40">
        <v>6413</v>
      </c>
      <c r="B26" s="41" t="s">
        <v>54</v>
      </c>
      <c r="C26" s="42">
        <v>0</v>
      </c>
      <c r="D26" s="42">
        <v>0</v>
      </c>
      <c r="E26" s="42">
        <v>0</v>
      </c>
      <c r="F26" s="42">
        <v>0</v>
      </c>
      <c r="G26" s="43" t="e">
        <f t="shared" si="4"/>
        <v>#DIV/0!</v>
      </c>
      <c r="H26" s="44" t="e">
        <f t="shared" si="5"/>
        <v>#DIV/0!</v>
      </c>
    </row>
    <row r="27" spans="1:8" ht="24.95" customHeight="1" x14ac:dyDescent="0.25">
      <c r="A27" s="40">
        <v>6414</v>
      </c>
      <c r="B27" s="41" t="s">
        <v>55</v>
      </c>
      <c r="C27" s="42">
        <v>0</v>
      </c>
      <c r="D27" s="42">
        <v>0</v>
      </c>
      <c r="E27" s="42">
        <v>5000</v>
      </c>
      <c r="F27" s="42">
        <v>3402.54</v>
      </c>
      <c r="G27" s="43" t="e">
        <f t="shared" si="4"/>
        <v>#DIV/0!</v>
      </c>
      <c r="H27" s="44">
        <f t="shared" si="5"/>
        <v>68.050799999999995</v>
      </c>
    </row>
    <row r="28" spans="1:8" ht="24.95" customHeight="1" x14ac:dyDescent="0.25">
      <c r="A28" s="40">
        <v>6415</v>
      </c>
      <c r="B28" s="41" t="s">
        <v>56</v>
      </c>
      <c r="C28" s="42">
        <v>0</v>
      </c>
      <c r="D28" s="42">
        <v>0</v>
      </c>
      <c r="E28" s="42">
        <v>0</v>
      </c>
      <c r="F28" s="42">
        <v>0</v>
      </c>
      <c r="G28" s="43" t="e">
        <f t="shared" si="4"/>
        <v>#DIV/0!</v>
      </c>
      <c r="H28" s="44" t="e">
        <f t="shared" si="5"/>
        <v>#DIV/0!</v>
      </c>
    </row>
    <row r="29" spans="1:8" ht="24.95" customHeight="1" x14ac:dyDescent="0.25">
      <c r="A29" s="227">
        <v>642</v>
      </c>
      <c r="B29" s="232" t="s">
        <v>57</v>
      </c>
      <c r="C29" s="229">
        <f>C30</f>
        <v>24964.440000000002</v>
      </c>
      <c r="D29" s="229">
        <f t="shared" ref="D29:F29" si="17">D30</f>
        <v>45000</v>
      </c>
      <c r="E29" s="229">
        <f t="shared" si="17"/>
        <v>45000</v>
      </c>
      <c r="F29" s="229">
        <f t="shared" si="17"/>
        <v>23403.759999999998</v>
      </c>
      <c r="G29" s="230">
        <f t="shared" si="4"/>
        <v>93.748387706673952</v>
      </c>
      <c r="H29" s="231">
        <f t="shared" si="5"/>
        <v>52.008355555555553</v>
      </c>
    </row>
    <row r="30" spans="1:8" ht="24.95" customHeight="1" x14ac:dyDescent="0.25">
      <c r="A30" s="40">
        <v>6429</v>
      </c>
      <c r="B30" s="41" t="s">
        <v>58</v>
      </c>
      <c r="C30" s="42">
        <v>24964.440000000002</v>
      </c>
      <c r="D30" s="42">
        <v>45000</v>
      </c>
      <c r="E30" s="42">
        <v>45000</v>
      </c>
      <c r="F30" s="42">
        <v>23403.759999999998</v>
      </c>
      <c r="G30" s="43">
        <f t="shared" si="4"/>
        <v>93.748387706673952</v>
      </c>
      <c r="H30" s="44">
        <f t="shared" si="5"/>
        <v>52.008355555555553</v>
      </c>
    </row>
    <row r="31" spans="1:8" ht="24.95" customHeight="1" x14ac:dyDescent="0.25">
      <c r="A31" s="198">
        <v>65</v>
      </c>
      <c r="B31" s="199" t="s">
        <v>59</v>
      </c>
      <c r="C31" s="200">
        <f>C32</f>
        <v>30591.469999999998</v>
      </c>
      <c r="D31" s="200">
        <f t="shared" ref="D31:F32" si="18">D32</f>
        <v>125000</v>
      </c>
      <c r="E31" s="200">
        <f t="shared" si="18"/>
        <v>60000</v>
      </c>
      <c r="F31" s="200">
        <f t="shared" si="18"/>
        <v>31708.57</v>
      </c>
      <c r="G31" s="201">
        <f t="shared" si="4"/>
        <v>103.65167152804359</v>
      </c>
      <c r="H31" s="202">
        <f t="shared" si="5"/>
        <v>52.847616666666667</v>
      </c>
    </row>
    <row r="32" spans="1:8" ht="24.95" customHeight="1" x14ac:dyDescent="0.25">
      <c r="A32" s="227">
        <v>652</v>
      </c>
      <c r="B32" s="232" t="s">
        <v>60</v>
      </c>
      <c r="C32" s="229">
        <f>C33</f>
        <v>30591.469999999998</v>
      </c>
      <c r="D32" s="229">
        <f t="shared" si="18"/>
        <v>125000</v>
      </c>
      <c r="E32" s="229">
        <f t="shared" si="18"/>
        <v>60000</v>
      </c>
      <c r="F32" s="229">
        <f t="shared" si="18"/>
        <v>31708.57</v>
      </c>
      <c r="G32" s="230">
        <f t="shared" si="4"/>
        <v>103.65167152804359</v>
      </c>
      <c r="H32" s="231">
        <f t="shared" si="5"/>
        <v>52.847616666666667</v>
      </c>
    </row>
    <row r="33" spans="1:8" ht="24.95" customHeight="1" x14ac:dyDescent="0.25">
      <c r="A33" s="40">
        <v>6526</v>
      </c>
      <c r="B33" s="41" t="s">
        <v>61</v>
      </c>
      <c r="C33" s="42">
        <v>30591.469999999998</v>
      </c>
      <c r="D33" s="42">
        <v>125000</v>
      </c>
      <c r="E33" s="42">
        <v>60000</v>
      </c>
      <c r="F33" s="42">
        <v>31708.57</v>
      </c>
      <c r="G33" s="43">
        <f t="shared" si="4"/>
        <v>103.65167152804359</v>
      </c>
      <c r="H33" s="44">
        <f t="shared" si="5"/>
        <v>52.847616666666667</v>
      </c>
    </row>
    <row r="34" spans="1:8" ht="24.95" customHeight="1" x14ac:dyDescent="0.25">
      <c r="A34" s="198">
        <v>66</v>
      </c>
      <c r="B34" s="199" t="s">
        <v>62</v>
      </c>
      <c r="C34" s="200">
        <f t="shared" ref="C34" si="19">C35+C38</f>
        <v>2584977.4300000002</v>
      </c>
      <c r="D34" s="200">
        <f t="shared" ref="D34:F34" si="20">D35+D38</f>
        <v>6252000</v>
      </c>
      <c r="E34" s="200">
        <f t="shared" si="20"/>
        <v>6252000</v>
      </c>
      <c r="F34" s="200">
        <f t="shared" si="20"/>
        <v>2081670.62</v>
      </c>
      <c r="G34" s="201">
        <f t="shared" si="4"/>
        <v>80.529547215427726</v>
      </c>
      <c r="H34" s="202">
        <f t="shared" si="5"/>
        <v>33.296075175943699</v>
      </c>
    </row>
    <row r="35" spans="1:8" ht="24.95" customHeight="1" x14ac:dyDescent="0.25">
      <c r="A35" s="227">
        <v>661</v>
      </c>
      <c r="B35" s="232" t="s">
        <v>63</v>
      </c>
      <c r="C35" s="229">
        <f t="shared" ref="C35" si="21">C37+C36</f>
        <v>2575387.4300000002</v>
      </c>
      <c r="D35" s="229">
        <f t="shared" ref="D35:F35" si="22">D37+D36</f>
        <v>6252000</v>
      </c>
      <c r="E35" s="229">
        <f t="shared" si="22"/>
        <v>6252000</v>
      </c>
      <c r="F35" s="229">
        <f t="shared" si="22"/>
        <v>2081670.62</v>
      </c>
      <c r="G35" s="230">
        <f t="shared" si="4"/>
        <v>80.829416023048623</v>
      </c>
      <c r="H35" s="231">
        <f t="shared" si="5"/>
        <v>33.296075175943699</v>
      </c>
    </row>
    <row r="36" spans="1:8" ht="24.95" customHeight="1" x14ac:dyDescent="0.25">
      <c r="A36" s="40">
        <v>6614</v>
      </c>
      <c r="B36" s="41" t="s">
        <v>64</v>
      </c>
      <c r="C36" s="42">
        <v>624.70000000000005</v>
      </c>
      <c r="D36" s="42">
        <v>2000</v>
      </c>
      <c r="E36" s="42">
        <v>2000</v>
      </c>
      <c r="F36" s="42">
        <v>559</v>
      </c>
      <c r="G36" s="43">
        <f t="shared" si="4"/>
        <v>89.482951816872088</v>
      </c>
      <c r="H36" s="44">
        <f t="shared" si="5"/>
        <v>27.950000000000003</v>
      </c>
    </row>
    <row r="37" spans="1:8" ht="24.95" customHeight="1" x14ac:dyDescent="0.25">
      <c r="A37" s="40">
        <v>6615</v>
      </c>
      <c r="B37" s="41" t="s">
        <v>63</v>
      </c>
      <c r="C37" s="42">
        <v>2574762.73</v>
      </c>
      <c r="D37" s="42">
        <v>6250000</v>
      </c>
      <c r="E37" s="42">
        <v>6250000</v>
      </c>
      <c r="F37" s="47">
        <v>2081111.62</v>
      </c>
      <c r="G37" s="43">
        <f t="shared" si="4"/>
        <v>80.827316465001033</v>
      </c>
      <c r="H37" s="44">
        <f t="shared" si="5"/>
        <v>33.297785920000003</v>
      </c>
    </row>
    <row r="38" spans="1:8" ht="24.95" customHeight="1" x14ac:dyDescent="0.25">
      <c r="A38" s="227">
        <v>663</v>
      </c>
      <c r="B38" s="232" t="s">
        <v>65</v>
      </c>
      <c r="C38" s="215">
        <f>C39</f>
        <v>9590</v>
      </c>
      <c r="D38" s="215">
        <f t="shared" ref="D38:F38" si="23">D39</f>
        <v>0</v>
      </c>
      <c r="E38" s="215">
        <f t="shared" si="23"/>
        <v>0</v>
      </c>
      <c r="F38" s="215">
        <f t="shared" si="23"/>
        <v>0</v>
      </c>
      <c r="G38" s="216">
        <f t="shared" si="4"/>
        <v>0</v>
      </c>
      <c r="H38" s="217" t="e">
        <f t="shared" si="5"/>
        <v>#DIV/0!</v>
      </c>
    </row>
    <row r="39" spans="1:8" ht="24.95" customHeight="1" x14ac:dyDescent="0.25">
      <c r="A39" s="40">
        <v>6631</v>
      </c>
      <c r="B39" s="41" t="s">
        <v>66</v>
      </c>
      <c r="C39" s="42">
        <v>9590</v>
      </c>
      <c r="D39" s="42">
        <v>0</v>
      </c>
      <c r="E39" s="42">
        <v>0</v>
      </c>
      <c r="F39" s="47">
        <v>0</v>
      </c>
      <c r="G39" s="43">
        <f t="shared" si="4"/>
        <v>0</v>
      </c>
      <c r="H39" s="44" t="e">
        <f t="shared" si="5"/>
        <v>#DIV/0!</v>
      </c>
    </row>
    <row r="40" spans="1:8" ht="24.95" customHeight="1" x14ac:dyDescent="0.25">
      <c r="A40" s="198">
        <v>67</v>
      </c>
      <c r="B40" s="199" t="s">
        <v>67</v>
      </c>
      <c r="C40" s="200">
        <f>C41+C44</f>
        <v>6219303.7599999998</v>
      </c>
      <c r="D40" s="200">
        <f t="shared" ref="D40:F40" si="24">D41+D44</f>
        <v>15143000</v>
      </c>
      <c r="E40" s="200">
        <f t="shared" si="24"/>
        <v>15363000</v>
      </c>
      <c r="F40" s="200">
        <f t="shared" si="24"/>
        <v>7132488.5600000005</v>
      </c>
      <c r="G40" s="201">
        <f t="shared" si="4"/>
        <v>114.68307121245998</v>
      </c>
      <c r="H40" s="202">
        <f t="shared" si="5"/>
        <v>46.426404738657816</v>
      </c>
    </row>
    <row r="41" spans="1:8" ht="24.95" customHeight="1" x14ac:dyDescent="0.25">
      <c r="A41" s="227">
        <v>671</v>
      </c>
      <c r="B41" s="232" t="s">
        <v>68</v>
      </c>
      <c r="C41" s="229">
        <f>SUM(C42:C43)</f>
        <v>99500.11</v>
      </c>
      <c r="D41" s="229">
        <f t="shared" ref="D41:F41" si="25">SUM(D42:D43)</f>
        <v>2143000</v>
      </c>
      <c r="E41" s="229">
        <f t="shared" si="25"/>
        <v>2143000</v>
      </c>
      <c r="F41" s="229">
        <f t="shared" si="25"/>
        <v>113420.84</v>
      </c>
      <c r="G41" s="230">
        <f t="shared" si="4"/>
        <v>113.99066795001534</v>
      </c>
      <c r="H41" s="231">
        <f t="shared" si="5"/>
        <v>5.2926196920205317</v>
      </c>
    </row>
    <row r="42" spans="1:8" ht="24.95" customHeight="1" x14ac:dyDescent="0.25">
      <c r="A42" s="40">
        <v>6711</v>
      </c>
      <c r="B42" s="41" t="s">
        <v>69</v>
      </c>
      <c r="C42" s="42">
        <v>99500.11</v>
      </c>
      <c r="D42" s="42">
        <v>1152050</v>
      </c>
      <c r="E42" s="42">
        <v>1152050</v>
      </c>
      <c r="F42" s="47">
        <v>113420.84</v>
      </c>
      <c r="G42" s="43">
        <f t="shared" si="4"/>
        <v>113.99066795001534</v>
      </c>
      <c r="H42" s="44">
        <f t="shared" si="5"/>
        <v>9.8451317217134662</v>
      </c>
    </row>
    <row r="43" spans="1:8" ht="24.95" customHeight="1" x14ac:dyDescent="0.25">
      <c r="A43" s="40">
        <v>6712</v>
      </c>
      <c r="B43" s="41" t="s">
        <v>70</v>
      </c>
      <c r="C43" s="42">
        <v>0</v>
      </c>
      <c r="D43" s="42">
        <v>990950</v>
      </c>
      <c r="E43" s="42">
        <v>990950</v>
      </c>
      <c r="F43" s="47">
        <v>0</v>
      </c>
      <c r="G43" s="43" t="e">
        <f t="shared" si="4"/>
        <v>#DIV/0!</v>
      </c>
      <c r="H43" s="44">
        <f t="shared" si="5"/>
        <v>0</v>
      </c>
    </row>
    <row r="44" spans="1:8" ht="24.95" customHeight="1" x14ac:dyDescent="0.25">
      <c r="A44" s="227">
        <v>673</v>
      </c>
      <c r="B44" s="232" t="s">
        <v>71</v>
      </c>
      <c r="C44" s="229">
        <f>C45</f>
        <v>6119803.6499999994</v>
      </c>
      <c r="D44" s="229">
        <f t="shared" ref="D44:F44" si="26">D45</f>
        <v>13000000</v>
      </c>
      <c r="E44" s="229">
        <f t="shared" si="26"/>
        <v>13220000</v>
      </c>
      <c r="F44" s="229">
        <f t="shared" si="26"/>
        <v>7019067.7200000007</v>
      </c>
      <c r="G44" s="230">
        <f t="shared" si="4"/>
        <v>114.69432879599006</v>
      </c>
      <c r="H44" s="231">
        <f t="shared" si="5"/>
        <v>53.094309531013614</v>
      </c>
    </row>
    <row r="45" spans="1:8" ht="24.95" customHeight="1" x14ac:dyDescent="0.25">
      <c r="A45" s="40">
        <v>6731</v>
      </c>
      <c r="B45" s="41" t="s">
        <v>72</v>
      </c>
      <c r="C45" s="42">
        <v>6119803.6499999994</v>
      </c>
      <c r="D45" s="42">
        <v>13000000</v>
      </c>
      <c r="E45" s="42">
        <v>13220000</v>
      </c>
      <c r="F45" s="47">
        <v>7019067.7200000007</v>
      </c>
      <c r="G45" s="43">
        <f t="shared" si="4"/>
        <v>114.69432879599006</v>
      </c>
      <c r="H45" s="44">
        <f t="shared" si="5"/>
        <v>53.094309531013614</v>
      </c>
    </row>
    <row r="46" spans="1:8" ht="24.95" customHeight="1" x14ac:dyDescent="0.25">
      <c r="A46" s="198">
        <v>68</v>
      </c>
      <c r="B46" s="199" t="s">
        <v>73</v>
      </c>
      <c r="C46" s="200">
        <v>0</v>
      </c>
      <c r="D46" s="200">
        <v>0</v>
      </c>
      <c r="E46" s="200">
        <v>0</v>
      </c>
      <c r="F46" s="200">
        <v>0</v>
      </c>
      <c r="G46" s="201" t="e">
        <f t="shared" si="4"/>
        <v>#DIV/0!</v>
      </c>
      <c r="H46" s="202" t="e">
        <f t="shared" si="5"/>
        <v>#DIV/0!</v>
      </c>
    </row>
    <row r="47" spans="1:8" ht="24.95" customHeight="1" x14ac:dyDescent="0.25">
      <c r="A47" s="227">
        <v>683</v>
      </c>
      <c r="B47" s="232" t="s">
        <v>73</v>
      </c>
      <c r="C47" s="229">
        <v>0</v>
      </c>
      <c r="D47" s="229">
        <v>0</v>
      </c>
      <c r="E47" s="229">
        <v>0</v>
      </c>
      <c r="F47" s="229">
        <v>0</v>
      </c>
      <c r="G47" s="230" t="e">
        <f t="shared" si="4"/>
        <v>#DIV/0!</v>
      </c>
      <c r="H47" s="231" t="e">
        <f t="shared" si="5"/>
        <v>#DIV/0!</v>
      </c>
    </row>
    <row r="48" spans="1:8" ht="24.95" customHeight="1" x14ac:dyDescent="0.25">
      <c r="A48" s="40">
        <v>6831</v>
      </c>
      <c r="B48" s="41" t="s">
        <v>73</v>
      </c>
      <c r="C48" s="42">
        <v>0</v>
      </c>
      <c r="D48" s="42">
        <v>0</v>
      </c>
      <c r="E48" s="42">
        <v>0</v>
      </c>
      <c r="F48" s="47">
        <v>0</v>
      </c>
      <c r="G48" s="43" t="e">
        <f t="shared" si="4"/>
        <v>#DIV/0!</v>
      </c>
      <c r="H48" s="44" t="e">
        <f t="shared" si="5"/>
        <v>#DIV/0!</v>
      </c>
    </row>
    <row r="49" spans="1:8" ht="24.95" customHeight="1" x14ac:dyDescent="0.25">
      <c r="A49" s="188">
        <v>7</v>
      </c>
      <c r="B49" s="189" t="s">
        <v>74</v>
      </c>
      <c r="C49" s="190">
        <f>C50</f>
        <v>16393</v>
      </c>
      <c r="D49" s="190">
        <f t="shared" ref="D49:F51" si="27">D50</f>
        <v>0</v>
      </c>
      <c r="E49" s="190">
        <f t="shared" si="27"/>
        <v>3000</v>
      </c>
      <c r="F49" s="190">
        <f t="shared" si="27"/>
        <v>0</v>
      </c>
      <c r="G49" s="191">
        <f t="shared" si="4"/>
        <v>0</v>
      </c>
      <c r="H49" s="192">
        <f t="shared" si="5"/>
        <v>0</v>
      </c>
    </row>
    <row r="50" spans="1:8" ht="24.95" customHeight="1" x14ac:dyDescent="0.25">
      <c r="A50" s="188">
        <v>72</v>
      </c>
      <c r="B50" s="189" t="s">
        <v>75</v>
      </c>
      <c r="C50" s="190">
        <f>C51</f>
        <v>16393</v>
      </c>
      <c r="D50" s="190">
        <f t="shared" si="27"/>
        <v>0</v>
      </c>
      <c r="E50" s="190">
        <f t="shared" si="27"/>
        <v>3000</v>
      </c>
      <c r="F50" s="190">
        <f t="shared" si="27"/>
        <v>0</v>
      </c>
      <c r="G50" s="191">
        <f t="shared" si="4"/>
        <v>0</v>
      </c>
      <c r="H50" s="192">
        <f t="shared" si="5"/>
        <v>0</v>
      </c>
    </row>
    <row r="51" spans="1:8" ht="24.95" customHeight="1" x14ac:dyDescent="0.25">
      <c r="A51" s="227">
        <v>723</v>
      </c>
      <c r="B51" s="228" t="s">
        <v>76</v>
      </c>
      <c r="C51" s="215">
        <f>C52</f>
        <v>16393</v>
      </c>
      <c r="D51" s="215">
        <f t="shared" si="27"/>
        <v>0</v>
      </c>
      <c r="E51" s="215">
        <f t="shared" si="27"/>
        <v>3000</v>
      </c>
      <c r="F51" s="215">
        <f t="shared" si="27"/>
        <v>0</v>
      </c>
      <c r="G51" s="216">
        <f t="shared" si="4"/>
        <v>0</v>
      </c>
      <c r="H51" s="217">
        <f t="shared" si="5"/>
        <v>0</v>
      </c>
    </row>
    <row r="52" spans="1:8" ht="24.95" customHeight="1" thickBot="1" x14ac:dyDescent="0.3">
      <c r="A52" s="48">
        <v>7231</v>
      </c>
      <c r="B52" s="49" t="s">
        <v>77</v>
      </c>
      <c r="C52" s="50">
        <v>16393</v>
      </c>
      <c r="D52" s="50">
        <v>0</v>
      </c>
      <c r="E52" s="50">
        <v>3000</v>
      </c>
      <c r="F52" s="50">
        <v>0</v>
      </c>
      <c r="G52" s="51">
        <f t="shared" si="4"/>
        <v>0</v>
      </c>
      <c r="H52" s="52">
        <f t="shared" si="5"/>
        <v>0</v>
      </c>
    </row>
    <row r="53" spans="1:8" ht="16.5" thickTop="1" thickBot="1" x14ac:dyDescent="0.3">
      <c r="C53" s="61"/>
      <c r="D53" s="61"/>
      <c r="E53" s="61"/>
      <c r="F53" s="61"/>
      <c r="G53" s="61"/>
      <c r="H53" s="61"/>
    </row>
    <row r="54" spans="1:8" ht="24.95" customHeight="1" thickTop="1" x14ac:dyDescent="0.25">
      <c r="A54" s="178"/>
      <c r="B54" s="179" t="s">
        <v>78</v>
      </c>
      <c r="C54" s="180">
        <f>C55+C106</f>
        <v>11340887.210000001</v>
      </c>
      <c r="D54" s="180">
        <f>D55+D106</f>
        <v>28705000</v>
      </c>
      <c r="E54" s="180">
        <f>E55+E106</f>
        <v>31039000</v>
      </c>
      <c r="F54" s="180">
        <f>F55+F106</f>
        <v>13472368.279999999</v>
      </c>
      <c r="G54" s="181">
        <f>F54/C54*100</f>
        <v>118.79465892333832</v>
      </c>
      <c r="H54" s="182">
        <f>F54/E54*100</f>
        <v>43.404646670317987</v>
      </c>
    </row>
    <row r="55" spans="1:8" ht="24.95" customHeight="1" x14ac:dyDescent="0.25">
      <c r="A55" s="183">
        <v>3</v>
      </c>
      <c r="B55" s="193" t="s">
        <v>79</v>
      </c>
      <c r="C55" s="185">
        <f>C56+C65+C101</f>
        <v>11272232</v>
      </c>
      <c r="D55" s="185">
        <f t="shared" ref="D55:F55" si="28">D56+D65+D101</f>
        <v>27209320</v>
      </c>
      <c r="E55" s="185">
        <f t="shared" si="28"/>
        <v>27939750</v>
      </c>
      <c r="F55" s="185">
        <f t="shared" si="28"/>
        <v>11985779.359999999</v>
      </c>
      <c r="G55" s="186">
        <f t="shared" ref="G55:G115" si="29">F55/C55*100</f>
        <v>106.33013373039164</v>
      </c>
      <c r="H55" s="187">
        <f t="shared" ref="H55:H115" si="30">F55/E55*100</f>
        <v>42.898663588614781</v>
      </c>
    </row>
    <row r="56" spans="1:8" ht="24.95" customHeight="1" x14ac:dyDescent="0.25">
      <c r="A56" s="198">
        <v>31</v>
      </c>
      <c r="B56" s="203" t="s">
        <v>80</v>
      </c>
      <c r="C56" s="204">
        <f>C57+C61+C63</f>
        <v>7494964.79</v>
      </c>
      <c r="D56" s="204">
        <f t="shared" ref="D56:F56" si="31">D57+D61+D63</f>
        <v>15586800</v>
      </c>
      <c r="E56" s="204">
        <f t="shared" si="31"/>
        <v>15731800</v>
      </c>
      <c r="F56" s="204">
        <f t="shared" si="31"/>
        <v>7695455.8200000003</v>
      </c>
      <c r="G56" s="205">
        <f t="shared" si="29"/>
        <v>102.67500963136614</v>
      </c>
      <c r="H56" s="206">
        <f t="shared" si="30"/>
        <v>48.916562758234917</v>
      </c>
    </row>
    <row r="57" spans="1:8" ht="24.95" customHeight="1" x14ac:dyDescent="0.25">
      <c r="A57" s="227">
        <v>311</v>
      </c>
      <c r="B57" s="228" t="s">
        <v>81</v>
      </c>
      <c r="C57" s="215">
        <f>SUM(C58:C60)</f>
        <v>6149762.8600000003</v>
      </c>
      <c r="D57" s="215">
        <f t="shared" ref="D57:F57" si="32">SUM(D58:D60)</f>
        <v>12881800</v>
      </c>
      <c r="E57" s="215">
        <f t="shared" si="32"/>
        <v>12986800</v>
      </c>
      <c r="F57" s="215">
        <f t="shared" si="32"/>
        <v>6324464.0700000003</v>
      </c>
      <c r="G57" s="216">
        <f t="shared" si="29"/>
        <v>102.8407796199153</v>
      </c>
      <c r="H57" s="217">
        <f t="shared" si="30"/>
        <v>48.699172005420891</v>
      </c>
    </row>
    <row r="58" spans="1:8" ht="24.95" customHeight="1" x14ac:dyDescent="0.25">
      <c r="A58" s="40">
        <v>3111</v>
      </c>
      <c r="B58" s="62" t="s">
        <v>82</v>
      </c>
      <c r="C58" s="42">
        <v>6006349.8200000003</v>
      </c>
      <c r="D58" s="42">
        <v>12605000</v>
      </c>
      <c r="E58" s="42">
        <v>12710000</v>
      </c>
      <c r="F58" s="47">
        <v>6207713.4500000002</v>
      </c>
      <c r="G58" s="43">
        <f t="shared" si="29"/>
        <v>103.35251252481994</v>
      </c>
      <c r="H58" s="44">
        <f t="shared" si="30"/>
        <v>48.841175845790715</v>
      </c>
    </row>
    <row r="59" spans="1:8" ht="24.95" customHeight="1" x14ac:dyDescent="0.25">
      <c r="A59" s="40">
        <v>3112</v>
      </c>
      <c r="B59" s="62" t="s">
        <v>83</v>
      </c>
      <c r="C59" s="42">
        <v>710.17</v>
      </c>
      <c r="D59" s="42">
        <v>1800</v>
      </c>
      <c r="E59" s="42">
        <v>1800</v>
      </c>
      <c r="F59" s="47">
        <v>803.71</v>
      </c>
      <c r="G59" s="43">
        <f t="shared" si="29"/>
        <v>113.17149414928822</v>
      </c>
      <c r="H59" s="44">
        <f t="shared" si="30"/>
        <v>44.650555555555563</v>
      </c>
    </row>
    <row r="60" spans="1:8" ht="24.95" customHeight="1" x14ac:dyDescent="0.25">
      <c r="A60" s="40">
        <v>3113</v>
      </c>
      <c r="B60" s="62" t="s">
        <v>84</v>
      </c>
      <c r="C60" s="42">
        <v>142702.87</v>
      </c>
      <c r="D60" s="42">
        <v>275000</v>
      </c>
      <c r="E60" s="42">
        <v>275000</v>
      </c>
      <c r="F60" s="47">
        <v>115946.91</v>
      </c>
      <c r="G60" s="43">
        <f t="shared" si="29"/>
        <v>81.250580314187104</v>
      </c>
      <c r="H60" s="44">
        <f t="shared" si="30"/>
        <v>42.162512727272727</v>
      </c>
    </row>
    <row r="61" spans="1:8" ht="24.95" customHeight="1" x14ac:dyDescent="0.25">
      <c r="A61" s="227">
        <v>312</v>
      </c>
      <c r="B61" s="228" t="s">
        <v>85</v>
      </c>
      <c r="C61" s="229">
        <f>C62</f>
        <v>359555.88</v>
      </c>
      <c r="D61" s="229">
        <f t="shared" ref="D61:F61" si="33">D62</f>
        <v>630000</v>
      </c>
      <c r="E61" s="229">
        <f t="shared" si="33"/>
        <v>650000</v>
      </c>
      <c r="F61" s="229">
        <f t="shared" si="33"/>
        <v>342889.77</v>
      </c>
      <c r="G61" s="230">
        <f t="shared" si="29"/>
        <v>95.36480671655265</v>
      </c>
      <c r="H61" s="231">
        <f t="shared" si="30"/>
        <v>52.752272307692309</v>
      </c>
    </row>
    <row r="62" spans="1:8" ht="24.95" customHeight="1" x14ac:dyDescent="0.25">
      <c r="A62" s="40">
        <v>3121</v>
      </c>
      <c r="B62" s="62" t="s">
        <v>85</v>
      </c>
      <c r="C62" s="42">
        <v>359555.88</v>
      </c>
      <c r="D62" s="42">
        <v>630000</v>
      </c>
      <c r="E62" s="42">
        <v>650000</v>
      </c>
      <c r="F62" s="47">
        <v>342889.77</v>
      </c>
      <c r="G62" s="43">
        <f t="shared" si="29"/>
        <v>95.36480671655265</v>
      </c>
      <c r="H62" s="44">
        <f t="shared" si="30"/>
        <v>52.752272307692309</v>
      </c>
    </row>
    <row r="63" spans="1:8" ht="24.95" customHeight="1" x14ac:dyDescent="0.25">
      <c r="A63" s="227">
        <v>313</v>
      </c>
      <c r="B63" s="228" t="s">
        <v>86</v>
      </c>
      <c r="C63" s="229">
        <f>SUM(C64:C64)</f>
        <v>985646.05</v>
      </c>
      <c r="D63" s="229">
        <f>SUM(D64:D64)</f>
        <v>2075000</v>
      </c>
      <c r="E63" s="229">
        <f>SUM(E64:E64)</f>
        <v>2095000</v>
      </c>
      <c r="F63" s="229">
        <f>SUM(F64:F64)</f>
        <v>1028101.98</v>
      </c>
      <c r="G63" s="230">
        <f t="shared" si="29"/>
        <v>104.3074215130269</v>
      </c>
      <c r="H63" s="231">
        <f t="shared" si="30"/>
        <v>49.074080190930786</v>
      </c>
    </row>
    <row r="64" spans="1:8" ht="24.95" customHeight="1" x14ac:dyDescent="0.25">
      <c r="A64" s="40">
        <v>3132</v>
      </c>
      <c r="B64" s="62" t="s">
        <v>87</v>
      </c>
      <c r="C64" s="42">
        <v>985646.05</v>
      </c>
      <c r="D64" s="42">
        <v>2075000</v>
      </c>
      <c r="E64" s="42">
        <v>2095000</v>
      </c>
      <c r="F64" s="47">
        <v>1028101.98</v>
      </c>
      <c r="G64" s="43">
        <f t="shared" si="29"/>
        <v>104.3074215130269</v>
      </c>
      <c r="H64" s="44">
        <f t="shared" si="30"/>
        <v>49.074080190930786</v>
      </c>
    </row>
    <row r="65" spans="1:8" ht="24.95" customHeight="1" x14ac:dyDescent="0.25">
      <c r="A65" s="198">
        <v>32</v>
      </c>
      <c r="B65" s="203" t="s">
        <v>88</v>
      </c>
      <c r="C65" s="200">
        <f>C66+C71+C78+C88+C93+C90</f>
        <v>3766570.06</v>
      </c>
      <c r="D65" s="200">
        <f>D66+D71+D78+D88+D93+D90</f>
        <v>11598920</v>
      </c>
      <c r="E65" s="200">
        <f>E66+E71+E78+E88+E93+E90</f>
        <v>12184350</v>
      </c>
      <c r="F65" s="200">
        <f>F66+F71+F78+F88+F93+F90</f>
        <v>4280208.97</v>
      </c>
      <c r="G65" s="201">
        <f t="shared" si="29"/>
        <v>113.63678099220063</v>
      </c>
      <c r="H65" s="202">
        <f t="shared" si="30"/>
        <v>35.128742772490938</v>
      </c>
    </row>
    <row r="66" spans="1:8" ht="24.95" customHeight="1" x14ac:dyDescent="0.25">
      <c r="A66" s="227">
        <v>321</v>
      </c>
      <c r="B66" s="228" t="s">
        <v>89</v>
      </c>
      <c r="C66" s="229">
        <f>SUM(C67:C70)</f>
        <v>116530.70999999999</v>
      </c>
      <c r="D66" s="229">
        <f t="shared" ref="D66:F66" si="34">SUM(D67:D70)</f>
        <v>287500</v>
      </c>
      <c r="E66" s="229">
        <f t="shared" si="34"/>
        <v>296500</v>
      </c>
      <c r="F66" s="229">
        <f t="shared" si="34"/>
        <v>131121.13</v>
      </c>
      <c r="G66" s="230">
        <f t="shared" si="29"/>
        <v>112.52066515341753</v>
      </c>
      <c r="H66" s="231">
        <f t="shared" si="30"/>
        <v>44.222978077571675</v>
      </c>
    </row>
    <row r="67" spans="1:8" ht="24.95" customHeight="1" x14ac:dyDescent="0.25">
      <c r="A67" s="40">
        <v>3211</v>
      </c>
      <c r="B67" s="62" t="s">
        <v>90</v>
      </c>
      <c r="C67" s="42">
        <v>13970.51</v>
      </c>
      <c r="D67" s="42">
        <v>47500</v>
      </c>
      <c r="E67" s="42">
        <v>53500</v>
      </c>
      <c r="F67" s="47">
        <v>26666.829999999998</v>
      </c>
      <c r="G67" s="43">
        <f t="shared" si="29"/>
        <v>190.87943103007692</v>
      </c>
      <c r="H67" s="44">
        <f t="shared" si="30"/>
        <v>49.844542056074765</v>
      </c>
    </row>
    <row r="68" spans="1:8" ht="24.95" customHeight="1" x14ac:dyDescent="0.25">
      <c r="A68" s="40">
        <v>3212</v>
      </c>
      <c r="B68" s="62" t="s">
        <v>91</v>
      </c>
      <c r="C68" s="42">
        <v>94605.25</v>
      </c>
      <c r="D68" s="42">
        <v>215000</v>
      </c>
      <c r="E68" s="42">
        <v>215000</v>
      </c>
      <c r="F68" s="47">
        <v>93035.51</v>
      </c>
      <c r="G68" s="43">
        <f t="shared" si="29"/>
        <v>98.340747474373771</v>
      </c>
      <c r="H68" s="44">
        <f t="shared" si="30"/>
        <v>43.27233023255814</v>
      </c>
    </row>
    <row r="69" spans="1:8" ht="24.95" customHeight="1" x14ac:dyDescent="0.25">
      <c r="A69" s="40">
        <v>3213</v>
      </c>
      <c r="B69" s="62" t="s">
        <v>92</v>
      </c>
      <c r="C69" s="42">
        <v>7446.45</v>
      </c>
      <c r="D69" s="42">
        <v>25000</v>
      </c>
      <c r="E69" s="42">
        <v>28000</v>
      </c>
      <c r="F69" s="47">
        <v>11418.79</v>
      </c>
      <c r="G69" s="43">
        <f t="shared" si="29"/>
        <v>153.34541962948788</v>
      </c>
      <c r="H69" s="44">
        <f t="shared" si="30"/>
        <v>40.781392857142862</v>
      </c>
    </row>
    <row r="70" spans="1:8" ht="24.95" customHeight="1" x14ac:dyDescent="0.25">
      <c r="A70" s="40">
        <v>3214</v>
      </c>
      <c r="B70" s="62" t="s">
        <v>93</v>
      </c>
      <c r="C70" s="42">
        <v>508.5</v>
      </c>
      <c r="D70" s="42">
        <v>0</v>
      </c>
      <c r="E70" s="42">
        <v>0</v>
      </c>
      <c r="F70" s="47">
        <v>0</v>
      </c>
      <c r="G70" s="43">
        <f t="shared" si="29"/>
        <v>0</v>
      </c>
      <c r="H70" s="44" t="e">
        <f t="shared" si="30"/>
        <v>#DIV/0!</v>
      </c>
    </row>
    <row r="71" spans="1:8" ht="24.95" customHeight="1" x14ac:dyDescent="0.25">
      <c r="A71" s="227">
        <v>322</v>
      </c>
      <c r="B71" s="228" t="s">
        <v>94</v>
      </c>
      <c r="C71" s="229">
        <f>SUM(C72:C77)</f>
        <v>264929.43</v>
      </c>
      <c r="D71" s="229">
        <f t="shared" ref="D71:F71" si="35">SUM(D72:D77)</f>
        <v>832608</v>
      </c>
      <c r="E71" s="229">
        <f t="shared" si="35"/>
        <v>861800</v>
      </c>
      <c r="F71" s="229">
        <f t="shared" si="35"/>
        <v>266807.43</v>
      </c>
      <c r="G71" s="230">
        <f t="shared" si="29"/>
        <v>100.70886801817373</v>
      </c>
      <c r="H71" s="231">
        <f t="shared" si="30"/>
        <v>30.959321188210719</v>
      </c>
    </row>
    <row r="72" spans="1:8" ht="24.95" customHeight="1" x14ac:dyDescent="0.25">
      <c r="A72" s="40">
        <v>3221</v>
      </c>
      <c r="B72" s="62" t="s">
        <v>95</v>
      </c>
      <c r="C72" s="42">
        <v>68404.62999999999</v>
      </c>
      <c r="D72" s="42">
        <v>158940</v>
      </c>
      <c r="E72" s="42">
        <v>169000</v>
      </c>
      <c r="F72" s="47">
        <v>68983.69</v>
      </c>
      <c r="G72" s="43">
        <f t="shared" si="29"/>
        <v>100.84652164626871</v>
      </c>
      <c r="H72" s="44">
        <f t="shared" si="30"/>
        <v>40.818751479289944</v>
      </c>
    </row>
    <row r="73" spans="1:8" ht="24.95" customHeight="1" x14ac:dyDescent="0.25">
      <c r="A73" s="40">
        <v>3222</v>
      </c>
      <c r="B73" s="62" t="s">
        <v>96</v>
      </c>
      <c r="C73" s="42">
        <v>19882.71</v>
      </c>
      <c r="D73" s="42">
        <v>38000</v>
      </c>
      <c r="E73" s="42">
        <v>38000</v>
      </c>
      <c r="F73" s="47">
        <v>16579.689999999999</v>
      </c>
      <c r="G73" s="43">
        <f t="shared" si="29"/>
        <v>83.387475852134841</v>
      </c>
      <c r="H73" s="44">
        <f t="shared" si="30"/>
        <v>43.630763157894734</v>
      </c>
    </row>
    <row r="74" spans="1:8" ht="24.95" customHeight="1" x14ac:dyDescent="0.25">
      <c r="A74" s="40">
        <v>3223</v>
      </c>
      <c r="B74" s="62" t="s">
        <v>97</v>
      </c>
      <c r="C74" s="42">
        <v>126264.30000000002</v>
      </c>
      <c r="D74" s="42">
        <v>396505</v>
      </c>
      <c r="E74" s="42">
        <v>396400</v>
      </c>
      <c r="F74" s="47">
        <v>134550.83000000002</v>
      </c>
      <c r="G74" s="43">
        <f t="shared" si="29"/>
        <v>106.56284476292983</v>
      </c>
      <c r="H74" s="44">
        <f t="shared" si="30"/>
        <v>33.943196266397585</v>
      </c>
    </row>
    <row r="75" spans="1:8" ht="24.95" customHeight="1" x14ac:dyDescent="0.25">
      <c r="A75" s="40">
        <v>3224</v>
      </c>
      <c r="B75" s="62" t="s">
        <v>98</v>
      </c>
      <c r="C75" s="42">
        <v>45824.91</v>
      </c>
      <c r="D75" s="42">
        <v>171570</v>
      </c>
      <c r="E75" s="42">
        <v>191000</v>
      </c>
      <c r="F75" s="47">
        <v>42142.920000000006</v>
      </c>
      <c r="G75" s="43">
        <f t="shared" si="29"/>
        <v>91.965090602469274</v>
      </c>
      <c r="H75" s="44">
        <f t="shared" si="30"/>
        <v>22.064356020942412</v>
      </c>
    </row>
    <row r="76" spans="1:8" ht="24.95" customHeight="1" x14ac:dyDescent="0.25">
      <c r="A76" s="40">
        <v>3225</v>
      </c>
      <c r="B76" s="62" t="s">
        <v>99</v>
      </c>
      <c r="C76" s="42">
        <v>3208.88</v>
      </c>
      <c r="D76" s="42">
        <v>18000</v>
      </c>
      <c r="E76" s="42">
        <v>18000</v>
      </c>
      <c r="F76" s="47">
        <v>3337.35</v>
      </c>
      <c r="G76" s="43">
        <f t="shared" si="29"/>
        <v>104.00357757223703</v>
      </c>
      <c r="H76" s="44">
        <f t="shared" si="30"/>
        <v>18.540833333333335</v>
      </c>
    </row>
    <row r="77" spans="1:8" ht="24.95" customHeight="1" x14ac:dyDescent="0.25">
      <c r="A77" s="40">
        <v>3227</v>
      </c>
      <c r="B77" s="62" t="s">
        <v>100</v>
      </c>
      <c r="C77" s="42">
        <v>1344</v>
      </c>
      <c r="D77" s="42">
        <v>49593</v>
      </c>
      <c r="E77" s="42">
        <v>49400</v>
      </c>
      <c r="F77" s="47">
        <v>1212.95</v>
      </c>
      <c r="G77" s="43">
        <f t="shared" si="29"/>
        <v>90.249255952380963</v>
      </c>
      <c r="H77" s="44">
        <f t="shared" si="30"/>
        <v>2.4553643724696359</v>
      </c>
    </row>
    <row r="78" spans="1:8" ht="24.95" customHeight="1" x14ac:dyDescent="0.25">
      <c r="A78" s="227">
        <v>323</v>
      </c>
      <c r="B78" s="228" t="s">
        <v>101</v>
      </c>
      <c r="C78" s="229">
        <f>SUM(C79:C87)</f>
        <v>1170482.1400000001</v>
      </c>
      <c r="D78" s="229">
        <f t="shared" ref="D78:F78" si="36">SUM(D79:D87)</f>
        <v>3063439</v>
      </c>
      <c r="E78" s="229">
        <f t="shared" si="36"/>
        <v>3369650</v>
      </c>
      <c r="F78" s="229">
        <f t="shared" si="36"/>
        <v>1298050.2700000003</v>
      </c>
      <c r="G78" s="230">
        <f t="shared" si="29"/>
        <v>110.89876775052716</v>
      </c>
      <c r="H78" s="231">
        <f t="shared" si="30"/>
        <v>38.52181294793229</v>
      </c>
    </row>
    <row r="79" spans="1:8" ht="24.95" customHeight="1" x14ac:dyDescent="0.25">
      <c r="A79" s="40">
        <v>3231</v>
      </c>
      <c r="B79" s="62" t="s">
        <v>102</v>
      </c>
      <c r="C79" s="42">
        <v>25007.820000000003</v>
      </c>
      <c r="D79" s="42">
        <v>75285</v>
      </c>
      <c r="E79" s="42">
        <v>89800</v>
      </c>
      <c r="F79" s="47">
        <v>28799.88</v>
      </c>
      <c r="G79" s="43">
        <f t="shared" si="29"/>
        <v>115.16349685818274</v>
      </c>
      <c r="H79" s="44">
        <f t="shared" si="30"/>
        <v>32.071135857461023</v>
      </c>
    </row>
    <row r="80" spans="1:8" ht="24.95" customHeight="1" x14ac:dyDescent="0.25">
      <c r="A80" s="40">
        <v>3232</v>
      </c>
      <c r="B80" s="62" t="s">
        <v>103</v>
      </c>
      <c r="C80" s="42">
        <v>177064.91999999998</v>
      </c>
      <c r="D80" s="42">
        <v>508718</v>
      </c>
      <c r="E80" s="42">
        <v>520000</v>
      </c>
      <c r="F80" s="47">
        <v>170063.64</v>
      </c>
      <c r="G80" s="43">
        <f t="shared" si="29"/>
        <v>96.045924850614128</v>
      </c>
      <c r="H80" s="44">
        <f t="shared" si="30"/>
        <v>32.704546153846159</v>
      </c>
    </row>
    <row r="81" spans="1:8" ht="24.95" customHeight="1" x14ac:dyDescent="0.25">
      <c r="A81" s="40">
        <v>3233</v>
      </c>
      <c r="B81" s="62" t="s">
        <v>104</v>
      </c>
      <c r="C81" s="42">
        <v>9692.0199999999986</v>
      </c>
      <c r="D81" s="42">
        <v>31070</v>
      </c>
      <c r="E81" s="42">
        <v>30900</v>
      </c>
      <c r="F81" s="47">
        <v>6609.62</v>
      </c>
      <c r="G81" s="43">
        <f t="shared" si="29"/>
        <v>68.196516309293628</v>
      </c>
      <c r="H81" s="44">
        <f t="shared" si="30"/>
        <v>21.390355987055017</v>
      </c>
    </row>
    <row r="82" spans="1:8" ht="24.95" customHeight="1" x14ac:dyDescent="0.25">
      <c r="A82" s="40">
        <v>3234</v>
      </c>
      <c r="B82" s="62" t="s">
        <v>105</v>
      </c>
      <c r="C82" s="42">
        <v>175695.64</v>
      </c>
      <c r="D82" s="42">
        <v>447118</v>
      </c>
      <c r="E82" s="42">
        <v>446400</v>
      </c>
      <c r="F82" s="47">
        <v>218929.92000000004</v>
      </c>
      <c r="G82" s="43">
        <f t="shared" si="29"/>
        <v>124.60748599111511</v>
      </c>
      <c r="H82" s="44">
        <f t="shared" si="30"/>
        <v>49.043440860215064</v>
      </c>
    </row>
    <row r="83" spans="1:8" ht="24.95" customHeight="1" x14ac:dyDescent="0.25">
      <c r="A83" s="40">
        <v>3235</v>
      </c>
      <c r="B83" s="62" t="s">
        <v>106</v>
      </c>
      <c r="C83" s="42">
        <v>248047.44999999998</v>
      </c>
      <c r="D83" s="42">
        <v>423357</v>
      </c>
      <c r="E83" s="42">
        <v>569800</v>
      </c>
      <c r="F83" s="47">
        <v>243017.48</v>
      </c>
      <c r="G83" s="43">
        <f t="shared" si="29"/>
        <v>97.972174275526726</v>
      </c>
      <c r="H83" s="44">
        <f t="shared" si="30"/>
        <v>42.649610389610395</v>
      </c>
    </row>
    <row r="84" spans="1:8" ht="24.95" customHeight="1" x14ac:dyDescent="0.25">
      <c r="A84" s="40">
        <v>3236</v>
      </c>
      <c r="B84" s="62" t="s">
        <v>107</v>
      </c>
      <c r="C84" s="42">
        <v>134660.45000000001</v>
      </c>
      <c r="D84" s="42">
        <v>321225</v>
      </c>
      <c r="E84" s="42">
        <v>321000</v>
      </c>
      <c r="F84" s="47">
        <v>162130.9</v>
      </c>
      <c r="G84" s="43">
        <f t="shared" si="29"/>
        <v>120.39979073291376</v>
      </c>
      <c r="H84" s="44">
        <f t="shared" si="30"/>
        <v>50.508068535825544</v>
      </c>
    </row>
    <row r="85" spans="1:8" ht="24.95" customHeight="1" x14ac:dyDescent="0.25">
      <c r="A85" s="40">
        <v>3237</v>
      </c>
      <c r="B85" s="62" t="s">
        <v>108</v>
      </c>
      <c r="C85" s="42">
        <v>84153.3</v>
      </c>
      <c r="D85" s="42">
        <v>327895</v>
      </c>
      <c r="E85" s="42">
        <v>331500</v>
      </c>
      <c r="F85" s="47">
        <v>108790.65999999999</v>
      </c>
      <c r="G85" s="43">
        <f t="shared" si="29"/>
        <v>129.27676038848148</v>
      </c>
      <c r="H85" s="44">
        <f t="shared" si="30"/>
        <v>32.817695324283555</v>
      </c>
    </row>
    <row r="86" spans="1:8" ht="24.95" customHeight="1" x14ac:dyDescent="0.25">
      <c r="A86" s="40">
        <v>3238</v>
      </c>
      <c r="B86" s="62" t="s">
        <v>109</v>
      </c>
      <c r="C86" s="42">
        <v>136325.63</v>
      </c>
      <c r="D86" s="42">
        <v>416724</v>
      </c>
      <c r="E86" s="42">
        <v>462650</v>
      </c>
      <c r="F86" s="47">
        <v>122315.08</v>
      </c>
      <c r="G86" s="43">
        <f t="shared" si="29"/>
        <v>89.722732255115929</v>
      </c>
      <c r="H86" s="44">
        <f t="shared" si="30"/>
        <v>26.437929320220473</v>
      </c>
    </row>
    <row r="87" spans="1:8" ht="24.95" customHeight="1" x14ac:dyDescent="0.25">
      <c r="A87" s="40">
        <v>3239</v>
      </c>
      <c r="B87" s="62" t="s">
        <v>110</v>
      </c>
      <c r="C87" s="42">
        <v>179834.91</v>
      </c>
      <c r="D87" s="42">
        <v>512047</v>
      </c>
      <c r="E87" s="42">
        <v>597600</v>
      </c>
      <c r="F87" s="47">
        <v>237393.09000000003</v>
      </c>
      <c r="G87" s="43">
        <f t="shared" si="29"/>
        <v>132.0061216145408</v>
      </c>
      <c r="H87" s="44">
        <f t="shared" si="30"/>
        <v>39.724412650602417</v>
      </c>
    </row>
    <row r="88" spans="1:8" ht="24.95" customHeight="1" x14ac:dyDescent="0.25">
      <c r="A88" s="227">
        <v>324</v>
      </c>
      <c r="B88" s="228" t="s">
        <v>111</v>
      </c>
      <c r="C88" s="229">
        <f>C89</f>
        <v>1686.04</v>
      </c>
      <c r="D88" s="229">
        <f t="shared" ref="D88:F88" si="37">D89</f>
        <v>3300</v>
      </c>
      <c r="E88" s="229">
        <f t="shared" si="37"/>
        <v>5800</v>
      </c>
      <c r="F88" s="229">
        <f t="shared" si="37"/>
        <v>4034.65</v>
      </c>
      <c r="G88" s="230">
        <f t="shared" si="29"/>
        <v>239.29740694170957</v>
      </c>
      <c r="H88" s="231">
        <f t="shared" si="30"/>
        <v>69.562931034482759</v>
      </c>
    </row>
    <row r="89" spans="1:8" ht="24.95" customHeight="1" x14ac:dyDescent="0.25">
      <c r="A89" s="40">
        <v>3241</v>
      </c>
      <c r="B89" s="62" t="s">
        <v>111</v>
      </c>
      <c r="C89" s="42">
        <v>1686.04</v>
      </c>
      <c r="D89" s="42">
        <v>3300</v>
      </c>
      <c r="E89" s="42">
        <v>5800</v>
      </c>
      <c r="F89" s="42">
        <v>4034.65</v>
      </c>
      <c r="G89" s="43">
        <f t="shared" si="29"/>
        <v>239.29740694170957</v>
      </c>
      <c r="H89" s="44">
        <f t="shared" si="30"/>
        <v>69.562931034482759</v>
      </c>
    </row>
    <row r="90" spans="1:8" ht="24.95" customHeight="1" x14ac:dyDescent="0.25">
      <c r="A90" s="227">
        <v>325</v>
      </c>
      <c r="B90" s="228" t="s">
        <v>166</v>
      </c>
      <c r="C90" s="229">
        <f>C91+C92</f>
        <v>2082698.0299999998</v>
      </c>
      <c r="D90" s="229">
        <f t="shared" ref="D90:H90" si="38">D91+D92</f>
        <v>7210573</v>
      </c>
      <c r="E90" s="229">
        <f t="shared" si="38"/>
        <v>7424300</v>
      </c>
      <c r="F90" s="229">
        <f t="shared" si="38"/>
        <v>2460132.84</v>
      </c>
      <c r="G90" s="230">
        <f t="shared" si="38"/>
        <v>235.79122810345876</v>
      </c>
      <c r="H90" s="231">
        <f t="shared" si="38"/>
        <v>84.060122399211849</v>
      </c>
    </row>
    <row r="91" spans="1:8" ht="24.95" customHeight="1" x14ac:dyDescent="0.25">
      <c r="A91" s="40">
        <v>3251</v>
      </c>
      <c r="B91" s="62" t="s">
        <v>165</v>
      </c>
      <c r="C91" s="42">
        <v>2065353.6099999999</v>
      </c>
      <c r="D91" s="42">
        <v>7190573</v>
      </c>
      <c r="E91" s="42">
        <v>7384300</v>
      </c>
      <c r="F91" s="47">
        <v>2439724.5299999998</v>
      </c>
      <c r="G91" s="43">
        <f t="shared" ref="G91:G92" si="39">F91/C91*100</f>
        <v>118.12623844107742</v>
      </c>
      <c r="H91" s="44">
        <f t="shared" ref="H91:H92" si="40">F91/E91*100</f>
        <v>33.039347399211834</v>
      </c>
    </row>
    <row r="92" spans="1:8" ht="24.95" customHeight="1" x14ac:dyDescent="0.25">
      <c r="A92" s="40">
        <v>3252</v>
      </c>
      <c r="B92" s="62" t="s">
        <v>167</v>
      </c>
      <c r="C92" s="42">
        <v>17344.419999999998</v>
      </c>
      <c r="D92" s="42">
        <v>20000</v>
      </c>
      <c r="E92" s="42">
        <v>40000</v>
      </c>
      <c r="F92" s="47">
        <v>20408.310000000001</v>
      </c>
      <c r="G92" s="43">
        <f t="shared" si="39"/>
        <v>117.66498966238134</v>
      </c>
      <c r="H92" s="44">
        <f t="shared" si="40"/>
        <v>51.020775000000008</v>
      </c>
    </row>
    <row r="93" spans="1:8" ht="24.95" customHeight="1" x14ac:dyDescent="0.25">
      <c r="A93" s="227">
        <v>329</v>
      </c>
      <c r="B93" s="228" t="s">
        <v>112</v>
      </c>
      <c r="C93" s="229">
        <f>SUM(C94:C100)</f>
        <v>130243.71000000002</v>
      </c>
      <c r="D93" s="229">
        <f t="shared" ref="D93:F93" si="41">SUM(D94:D100)</f>
        <v>201500</v>
      </c>
      <c r="E93" s="229">
        <f t="shared" si="41"/>
        <v>226300</v>
      </c>
      <c r="F93" s="229">
        <f t="shared" si="41"/>
        <v>120062.65</v>
      </c>
      <c r="G93" s="230">
        <f t="shared" si="29"/>
        <v>92.183069723674166</v>
      </c>
      <c r="H93" s="231">
        <f t="shared" si="30"/>
        <v>53.05463985859479</v>
      </c>
    </row>
    <row r="94" spans="1:8" ht="24.95" customHeight="1" x14ac:dyDescent="0.25">
      <c r="A94" s="40">
        <v>3291</v>
      </c>
      <c r="B94" s="62" t="s">
        <v>113</v>
      </c>
      <c r="C94" s="42">
        <v>5405.07</v>
      </c>
      <c r="D94" s="42">
        <v>11000</v>
      </c>
      <c r="E94" s="42">
        <v>22200</v>
      </c>
      <c r="F94" s="47">
        <v>9580.11</v>
      </c>
      <c r="G94" s="43">
        <f t="shared" si="29"/>
        <v>177.24303293019335</v>
      </c>
      <c r="H94" s="44">
        <f t="shared" si="30"/>
        <v>43.153648648648648</v>
      </c>
    </row>
    <row r="95" spans="1:8" ht="24.95" customHeight="1" x14ac:dyDescent="0.25">
      <c r="A95" s="40">
        <v>3292</v>
      </c>
      <c r="B95" s="62" t="s">
        <v>114</v>
      </c>
      <c r="C95" s="42">
        <v>71893.87</v>
      </c>
      <c r="D95" s="42">
        <v>88000</v>
      </c>
      <c r="E95" s="42">
        <v>88000</v>
      </c>
      <c r="F95" s="47">
        <v>82835.12</v>
      </c>
      <c r="G95" s="43">
        <f t="shared" si="29"/>
        <v>115.21861321417251</v>
      </c>
      <c r="H95" s="44">
        <f t="shared" si="30"/>
        <v>94.130818181818171</v>
      </c>
    </row>
    <row r="96" spans="1:8" ht="24.95" customHeight="1" x14ac:dyDescent="0.25">
      <c r="A96" s="40">
        <v>3293</v>
      </c>
      <c r="B96" s="62" t="s">
        <v>115</v>
      </c>
      <c r="C96" s="42">
        <v>14190.27</v>
      </c>
      <c r="D96" s="42">
        <v>22500</v>
      </c>
      <c r="E96" s="42">
        <v>24400</v>
      </c>
      <c r="F96" s="47">
        <v>7679.89</v>
      </c>
      <c r="G96" s="43">
        <f t="shared" si="29"/>
        <v>54.120816587704113</v>
      </c>
      <c r="H96" s="44">
        <f t="shared" si="30"/>
        <v>31.474959016393445</v>
      </c>
    </row>
    <row r="97" spans="1:8" ht="24.95" customHeight="1" x14ac:dyDescent="0.25">
      <c r="A97" s="40">
        <v>3294</v>
      </c>
      <c r="B97" s="62" t="s">
        <v>116</v>
      </c>
      <c r="C97" s="42">
        <v>4795.99</v>
      </c>
      <c r="D97" s="42">
        <v>9000</v>
      </c>
      <c r="E97" s="42">
        <v>9000</v>
      </c>
      <c r="F97" s="47">
        <v>4212.72</v>
      </c>
      <c r="G97" s="43">
        <f t="shared" si="29"/>
        <v>87.838381648001771</v>
      </c>
      <c r="H97" s="44">
        <f t="shared" si="30"/>
        <v>46.808000000000007</v>
      </c>
    </row>
    <row r="98" spans="1:8" ht="24.95" customHeight="1" x14ac:dyDescent="0.25">
      <c r="A98" s="40">
        <v>3295</v>
      </c>
      <c r="B98" s="62" t="s">
        <v>117</v>
      </c>
      <c r="C98" s="42">
        <v>806.63</v>
      </c>
      <c r="D98" s="42">
        <v>3500</v>
      </c>
      <c r="E98" s="42">
        <v>5600</v>
      </c>
      <c r="F98" s="47">
        <v>1492.2599999999998</v>
      </c>
      <c r="G98" s="43">
        <f t="shared" si="29"/>
        <v>184.99931815082499</v>
      </c>
      <c r="H98" s="44">
        <f t="shared" si="30"/>
        <v>26.647499999999997</v>
      </c>
    </row>
    <row r="99" spans="1:8" ht="24.95" customHeight="1" x14ac:dyDescent="0.25">
      <c r="A99" s="40">
        <v>3296</v>
      </c>
      <c r="B99" s="62" t="s">
        <v>118</v>
      </c>
      <c r="C99" s="42">
        <v>5375</v>
      </c>
      <c r="D99" s="42">
        <v>6500</v>
      </c>
      <c r="E99" s="42">
        <v>6500</v>
      </c>
      <c r="F99" s="47">
        <v>0</v>
      </c>
      <c r="G99" s="43">
        <f t="shared" si="29"/>
        <v>0</v>
      </c>
      <c r="H99" s="44">
        <f t="shared" si="30"/>
        <v>0</v>
      </c>
    </row>
    <row r="100" spans="1:8" ht="24.95" customHeight="1" x14ac:dyDescent="0.25">
      <c r="A100" s="40">
        <v>3299</v>
      </c>
      <c r="B100" s="62" t="s">
        <v>112</v>
      </c>
      <c r="C100" s="42">
        <v>27776.880000000001</v>
      </c>
      <c r="D100" s="42">
        <v>61000</v>
      </c>
      <c r="E100" s="42">
        <v>70600</v>
      </c>
      <c r="F100" s="47">
        <v>14262.550000000001</v>
      </c>
      <c r="G100" s="43">
        <f t="shared" si="29"/>
        <v>51.346839529853604</v>
      </c>
      <c r="H100" s="44">
        <f t="shared" si="30"/>
        <v>20.201912181303115</v>
      </c>
    </row>
    <row r="101" spans="1:8" ht="24.95" customHeight="1" x14ac:dyDescent="0.25">
      <c r="A101" s="188">
        <v>34</v>
      </c>
      <c r="B101" s="189" t="s">
        <v>119</v>
      </c>
      <c r="C101" s="185">
        <f>C102</f>
        <v>10697.149999999998</v>
      </c>
      <c r="D101" s="185">
        <f t="shared" ref="D101:F101" si="42">D102</f>
        <v>23600</v>
      </c>
      <c r="E101" s="185">
        <f t="shared" si="42"/>
        <v>23600</v>
      </c>
      <c r="F101" s="185">
        <f t="shared" si="42"/>
        <v>10114.57</v>
      </c>
      <c r="G101" s="186">
        <f t="shared" si="29"/>
        <v>94.553876499815388</v>
      </c>
      <c r="H101" s="187">
        <f t="shared" si="30"/>
        <v>42.858347457627119</v>
      </c>
    </row>
    <row r="102" spans="1:8" ht="24.95" customHeight="1" x14ac:dyDescent="0.25">
      <c r="A102" s="227">
        <v>343</v>
      </c>
      <c r="B102" s="228" t="s">
        <v>120</v>
      </c>
      <c r="C102" s="229">
        <f>SUM(C103:C105)</f>
        <v>10697.149999999998</v>
      </c>
      <c r="D102" s="229">
        <f t="shared" ref="D102:F102" si="43">SUM(D103:D105)</f>
        <v>23600</v>
      </c>
      <c r="E102" s="229">
        <f t="shared" si="43"/>
        <v>23600</v>
      </c>
      <c r="F102" s="229">
        <f t="shared" si="43"/>
        <v>10114.57</v>
      </c>
      <c r="G102" s="230">
        <f t="shared" si="29"/>
        <v>94.553876499815388</v>
      </c>
      <c r="H102" s="231">
        <f t="shared" si="30"/>
        <v>42.858347457627119</v>
      </c>
    </row>
    <row r="103" spans="1:8" ht="24.95" customHeight="1" x14ac:dyDescent="0.25">
      <c r="A103" s="40">
        <v>3431</v>
      </c>
      <c r="B103" s="62" t="s">
        <v>121</v>
      </c>
      <c r="C103" s="42">
        <v>10058.459999999999</v>
      </c>
      <c r="D103" s="42">
        <v>22000</v>
      </c>
      <c r="E103" s="42">
        <v>22000</v>
      </c>
      <c r="F103" s="47">
        <v>9850.35</v>
      </c>
      <c r="G103" s="43">
        <f t="shared" si="29"/>
        <v>97.930995400886431</v>
      </c>
      <c r="H103" s="44">
        <f t="shared" si="30"/>
        <v>44.774318181818188</v>
      </c>
    </row>
    <row r="104" spans="1:8" ht="24.95" customHeight="1" x14ac:dyDescent="0.25">
      <c r="A104" s="40">
        <v>3432</v>
      </c>
      <c r="B104" s="62" t="s">
        <v>122</v>
      </c>
      <c r="C104" s="42">
        <v>122.71</v>
      </c>
      <c r="D104" s="42">
        <v>500</v>
      </c>
      <c r="E104" s="42">
        <v>500</v>
      </c>
      <c r="F104" s="47">
        <v>177.16</v>
      </c>
      <c r="G104" s="43">
        <f t="shared" si="29"/>
        <v>144.37291174313424</v>
      </c>
      <c r="H104" s="44">
        <f t="shared" si="30"/>
        <v>35.431999999999995</v>
      </c>
    </row>
    <row r="105" spans="1:8" ht="24.95" customHeight="1" x14ac:dyDescent="0.25">
      <c r="A105" s="40">
        <v>3433</v>
      </c>
      <c r="B105" s="62" t="s">
        <v>123</v>
      </c>
      <c r="C105" s="42">
        <v>515.98</v>
      </c>
      <c r="D105" s="42">
        <v>1100</v>
      </c>
      <c r="E105" s="42">
        <v>1100</v>
      </c>
      <c r="F105" s="47">
        <v>87.06</v>
      </c>
      <c r="G105" s="43">
        <f t="shared" si="29"/>
        <v>16.872747005697892</v>
      </c>
      <c r="H105" s="44">
        <f t="shared" si="30"/>
        <v>7.914545454545455</v>
      </c>
    </row>
    <row r="106" spans="1:8" ht="24.95" customHeight="1" x14ac:dyDescent="0.25">
      <c r="A106" s="183">
        <v>4</v>
      </c>
      <c r="B106" s="194" t="s">
        <v>124</v>
      </c>
      <c r="C106" s="195">
        <f>C107+C110+C124</f>
        <v>68655.209999999992</v>
      </c>
      <c r="D106" s="195">
        <f t="shared" ref="D106:F106" si="44">D107+D110+D124</f>
        <v>1495680</v>
      </c>
      <c r="E106" s="195">
        <f t="shared" si="44"/>
        <v>3099250</v>
      </c>
      <c r="F106" s="195">
        <f t="shared" si="44"/>
        <v>1486588.92</v>
      </c>
      <c r="G106" s="196">
        <f t="shared" si="29"/>
        <v>2165.2965885618878</v>
      </c>
      <c r="H106" s="197">
        <f t="shared" si="30"/>
        <v>47.966085988545615</v>
      </c>
    </row>
    <row r="107" spans="1:8" ht="24.95" customHeight="1" x14ac:dyDescent="0.25">
      <c r="A107" s="207">
        <v>41</v>
      </c>
      <c r="B107" s="208" t="s">
        <v>125</v>
      </c>
      <c r="C107" s="209">
        <v>0</v>
      </c>
      <c r="D107" s="209">
        <f t="shared" ref="D107:F108" si="45">D108</f>
        <v>0</v>
      </c>
      <c r="E107" s="209">
        <f t="shared" si="45"/>
        <v>0</v>
      </c>
      <c r="F107" s="209">
        <f t="shared" si="45"/>
        <v>0</v>
      </c>
      <c r="G107" s="210" t="e">
        <f t="shared" si="29"/>
        <v>#DIV/0!</v>
      </c>
      <c r="H107" s="211" t="e">
        <f t="shared" si="30"/>
        <v>#DIV/0!</v>
      </c>
    </row>
    <row r="108" spans="1:8" ht="24.95" customHeight="1" x14ac:dyDescent="0.25">
      <c r="A108" s="213">
        <v>412</v>
      </c>
      <c r="B108" s="223" t="s">
        <v>126</v>
      </c>
      <c r="C108" s="224">
        <v>0</v>
      </c>
      <c r="D108" s="224">
        <f t="shared" si="45"/>
        <v>0</v>
      </c>
      <c r="E108" s="224">
        <f t="shared" si="45"/>
        <v>0</v>
      </c>
      <c r="F108" s="224">
        <f t="shared" si="45"/>
        <v>0</v>
      </c>
      <c r="G108" s="225" t="e">
        <f t="shared" si="29"/>
        <v>#DIV/0!</v>
      </c>
      <c r="H108" s="226" t="e">
        <f t="shared" si="30"/>
        <v>#DIV/0!</v>
      </c>
    </row>
    <row r="109" spans="1:8" ht="24.95" customHeight="1" x14ac:dyDescent="0.25">
      <c r="A109" s="63">
        <v>4123</v>
      </c>
      <c r="B109" s="64" t="s">
        <v>127</v>
      </c>
      <c r="C109" s="65">
        <v>0</v>
      </c>
      <c r="D109" s="65">
        <v>0</v>
      </c>
      <c r="E109" s="65">
        <v>0</v>
      </c>
      <c r="F109" s="65">
        <v>0</v>
      </c>
      <c r="G109" s="66" t="e">
        <f t="shared" si="29"/>
        <v>#DIV/0!</v>
      </c>
      <c r="H109" s="67" t="e">
        <f t="shared" si="30"/>
        <v>#DIV/0!</v>
      </c>
    </row>
    <row r="110" spans="1:8" ht="24.95" customHeight="1" x14ac:dyDescent="0.25">
      <c r="A110" s="207">
        <v>42</v>
      </c>
      <c r="B110" s="208" t="s">
        <v>128</v>
      </c>
      <c r="C110" s="209">
        <f>C111+C113+C120+C122</f>
        <v>68655.209999999992</v>
      </c>
      <c r="D110" s="209">
        <f>D111+D113+D120+D122</f>
        <v>1221780</v>
      </c>
      <c r="E110" s="209">
        <f t="shared" ref="E110:F110" si="46">E111+E113+E120+E122</f>
        <v>1242300</v>
      </c>
      <c r="F110" s="209">
        <f t="shared" si="46"/>
        <v>103360.23000000001</v>
      </c>
      <c r="G110" s="210">
        <f t="shared" si="29"/>
        <v>150.54972521386216</v>
      </c>
      <c r="H110" s="211">
        <f t="shared" si="30"/>
        <v>8.3200700313933833</v>
      </c>
    </row>
    <row r="111" spans="1:8" ht="24.95" customHeight="1" x14ac:dyDescent="0.25">
      <c r="A111" s="213">
        <v>421</v>
      </c>
      <c r="B111" s="223" t="s">
        <v>129</v>
      </c>
      <c r="C111" s="224">
        <f>C112</f>
        <v>0</v>
      </c>
      <c r="D111" s="224">
        <f t="shared" ref="D111:F111" si="47">D112</f>
        <v>0</v>
      </c>
      <c r="E111" s="224">
        <f t="shared" si="47"/>
        <v>0</v>
      </c>
      <c r="F111" s="224">
        <f t="shared" si="47"/>
        <v>0</v>
      </c>
      <c r="G111" s="225" t="e">
        <f t="shared" si="29"/>
        <v>#DIV/0!</v>
      </c>
      <c r="H111" s="226" t="e">
        <f t="shared" si="30"/>
        <v>#DIV/0!</v>
      </c>
    </row>
    <row r="112" spans="1:8" ht="24.95" customHeight="1" x14ac:dyDescent="0.25">
      <c r="A112" s="63">
        <v>4212</v>
      </c>
      <c r="B112" s="64" t="s">
        <v>130</v>
      </c>
      <c r="C112" s="65">
        <v>0</v>
      </c>
      <c r="D112" s="65">
        <v>0</v>
      </c>
      <c r="E112" s="65">
        <v>0</v>
      </c>
      <c r="F112" s="65">
        <v>0</v>
      </c>
      <c r="G112" s="66" t="e">
        <f t="shared" si="29"/>
        <v>#DIV/0!</v>
      </c>
      <c r="H112" s="67" t="e">
        <f t="shared" si="30"/>
        <v>#DIV/0!</v>
      </c>
    </row>
    <row r="113" spans="1:8" ht="24.95" customHeight="1" x14ac:dyDescent="0.25">
      <c r="A113" s="213">
        <v>422</v>
      </c>
      <c r="B113" s="219" t="s">
        <v>131</v>
      </c>
      <c r="C113" s="220">
        <f>SUM(C114:C119)</f>
        <v>68655.209999999992</v>
      </c>
      <c r="D113" s="220">
        <f t="shared" ref="D113:F113" si="48">SUM(D114:D119)</f>
        <v>1209830</v>
      </c>
      <c r="E113" s="220">
        <f t="shared" si="48"/>
        <v>1230400</v>
      </c>
      <c r="F113" s="220">
        <f t="shared" si="48"/>
        <v>103360.23000000001</v>
      </c>
      <c r="G113" s="221">
        <f t="shared" si="29"/>
        <v>150.54972521386216</v>
      </c>
      <c r="H113" s="222">
        <f t="shared" si="30"/>
        <v>8.4005388491547475</v>
      </c>
    </row>
    <row r="114" spans="1:8" ht="24.95" customHeight="1" x14ac:dyDescent="0.25">
      <c r="A114" s="63">
        <v>4221</v>
      </c>
      <c r="B114" s="68" t="s">
        <v>132</v>
      </c>
      <c r="C114" s="47">
        <v>24153.089999999997</v>
      </c>
      <c r="D114" s="47">
        <v>239000</v>
      </c>
      <c r="E114" s="47">
        <v>230900</v>
      </c>
      <c r="F114" s="47">
        <v>12430.13</v>
      </c>
      <c r="G114" s="69">
        <f t="shared" si="29"/>
        <v>51.463932772162899</v>
      </c>
      <c r="H114" s="70">
        <f t="shared" si="30"/>
        <v>5.383339107838891</v>
      </c>
    </row>
    <row r="115" spans="1:8" ht="24.95" customHeight="1" x14ac:dyDescent="0.25">
      <c r="A115" s="63">
        <v>4222</v>
      </c>
      <c r="B115" s="68" t="s">
        <v>133</v>
      </c>
      <c r="C115" s="47">
        <v>0.95</v>
      </c>
      <c r="D115" s="47">
        <v>0</v>
      </c>
      <c r="E115" s="47">
        <v>0</v>
      </c>
      <c r="F115" s="47">
        <v>0</v>
      </c>
      <c r="G115" s="69">
        <f t="shared" si="29"/>
        <v>0</v>
      </c>
      <c r="H115" s="70" t="e">
        <f t="shared" si="30"/>
        <v>#DIV/0!</v>
      </c>
    </row>
    <row r="116" spans="1:8" ht="24.95" customHeight="1" x14ac:dyDescent="0.25">
      <c r="A116" s="63">
        <v>4223</v>
      </c>
      <c r="B116" s="68" t="s">
        <v>134</v>
      </c>
      <c r="C116" s="47">
        <v>227.5</v>
      </c>
      <c r="D116" s="47">
        <v>53780</v>
      </c>
      <c r="E116" s="47">
        <v>53600</v>
      </c>
      <c r="F116" s="47">
        <v>90930.1</v>
      </c>
      <c r="G116" s="69">
        <f t="shared" ref="G116:G128" si="49">F116/C116*100</f>
        <v>39969.274725274729</v>
      </c>
      <c r="H116" s="70">
        <f t="shared" ref="H116:H128" si="50">F116/E116*100</f>
        <v>169.64570895522388</v>
      </c>
    </row>
    <row r="117" spans="1:8" ht="24.95" customHeight="1" x14ac:dyDescent="0.25">
      <c r="A117" s="63">
        <v>4224</v>
      </c>
      <c r="B117" s="68" t="s">
        <v>135</v>
      </c>
      <c r="C117" s="47">
        <v>23787.63</v>
      </c>
      <c r="D117" s="47">
        <v>909050</v>
      </c>
      <c r="E117" s="47">
        <v>937900</v>
      </c>
      <c r="F117" s="47">
        <v>0</v>
      </c>
      <c r="G117" s="69">
        <f t="shared" si="49"/>
        <v>0</v>
      </c>
      <c r="H117" s="70">
        <f t="shared" si="50"/>
        <v>0</v>
      </c>
    </row>
    <row r="118" spans="1:8" ht="24.95" customHeight="1" x14ac:dyDescent="0.25">
      <c r="A118" s="63">
        <v>4225</v>
      </c>
      <c r="B118" s="68" t="s">
        <v>136</v>
      </c>
      <c r="C118" s="47">
        <v>2475.33</v>
      </c>
      <c r="D118" s="47">
        <v>0</v>
      </c>
      <c r="E118" s="47">
        <v>0</v>
      </c>
      <c r="F118" s="47">
        <v>0</v>
      </c>
      <c r="G118" s="69">
        <f t="shared" si="49"/>
        <v>0</v>
      </c>
      <c r="H118" s="70" t="e">
        <f t="shared" si="50"/>
        <v>#DIV/0!</v>
      </c>
    </row>
    <row r="119" spans="1:8" ht="24.95" customHeight="1" x14ac:dyDescent="0.25">
      <c r="A119" s="63">
        <v>4227</v>
      </c>
      <c r="B119" s="68" t="s">
        <v>137</v>
      </c>
      <c r="C119" s="47">
        <v>18010.71</v>
      </c>
      <c r="D119" s="47">
        <v>8000</v>
      </c>
      <c r="E119" s="47">
        <v>8000</v>
      </c>
      <c r="F119" s="47">
        <v>0</v>
      </c>
      <c r="G119" s="69">
        <f t="shared" si="49"/>
        <v>0</v>
      </c>
      <c r="H119" s="70">
        <f t="shared" si="50"/>
        <v>0</v>
      </c>
    </row>
    <row r="120" spans="1:8" ht="24.95" customHeight="1" x14ac:dyDescent="0.25">
      <c r="A120" s="213">
        <v>423</v>
      </c>
      <c r="B120" s="218" t="s">
        <v>138</v>
      </c>
      <c r="C120" s="215">
        <f>C121</f>
        <v>0</v>
      </c>
      <c r="D120" s="215">
        <f t="shared" ref="D120:F120" si="51">D121</f>
        <v>0</v>
      </c>
      <c r="E120" s="215">
        <f t="shared" si="51"/>
        <v>0</v>
      </c>
      <c r="F120" s="215">
        <f t="shared" si="51"/>
        <v>0</v>
      </c>
      <c r="G120" s="216" t="e">
        <f t="shared" si="49"/>
        <v>#DIV/0!</v>
      </c>
      <c r="H120" s="217" t="e">
        <f t="shared" si="50"/>
        <v>#DIV/0!</v>
      </c>
    </row>
    <row r="121" spans="1:8" ht="24.95" customHeight="1" x14ac:dyDescent="0.25">
      <c r="A121" s="63">
        <v>4231</v>
      </c>
      <c r="B121" s="68" t="s">
        <v>77</v>
      </c>
      <c r="C121" s="47">
        <v>0</v>
      </c>
      <c r="D121" s="47">
        <v>0</v>
      </c>
      <c r="E121" s="47">
        <v>0</v>
      </c>
      <c r="F121" s="47">
        <v>0</v>
      </c>
      <c r="G121" s="69" t="e">
        <f t="shared" si="49"/>
        <v>#DIV/0!</v>
      </c>
      <c r="H121" s="70" t="e">
        <f t="shared" si="50"/>
        <v>#DIV/0!</v>
      </c>
    </row>
    <row r="122" spans="1:8" ht="24.95" customHeight="1" x14ac:dyDescent="0.25">
      <c r="A122" s="213">
        <v>426</v>
      </c>
      <c r="B122" s="218" t="s">
        <v>139</v>
      </c>
      <c r="C122" s="215">
        <f>C123</f>
        <v>0</v>
      </c>
      <c r="D122" s="215">
        <f t="shared" ref="D122:F122" si="52">D123</f>
        <v>11950</v>
      </c>
      <c r="E122" s="215">
        <f t="shared" si="52"/>
        <v>11900</v>
      </c>
      <c r="F122" s="215">
        <f t="shared" si="52"/>
        <v>0</v>
      </c>
      <c r="G122" s="216" t="e">
        <f t="shared" si="49"/>
        <v>#DIV/0!</v>
      </c>
      <c r="H122" s="217">
        <f t="shared" si="50"/>
        <v>0</v>
      </c>
    </row>
    <row r="123" spans="1:8" ht="24.95" customHeight="1" x14ac:dyDescent="0.25">
      <c r="A123" s="63">
        <v>4262</v>
      </c>
      <c r="B123" s="68" t="s">
        <v>140</v>
      </c>
      <c r="C123" s="47">
        <v>0</v>
      </c>
      <c r="D123" s="47">
        <v>11950</v>
      </c>
      <c r="E123" s="47">
        <v>11900</v>
      </c>
      <c r="F123" s="47">
        <v>0</v>
      </c>
      <c r="G123" s="69" t="e">
        <f t="shared" si="49"/>
        <v>#DIV/0!</v>
      </c>
      <c r="H123" s="70">
        <f t="shared" si="50"/>
        <v>0</v>
      </c>
    </row>
    <row r="124" spans="1:8" ht="24.95" customHeight="1" x14ac:dyDescent="0.25">
      <c r="A124" s="207">
        <v>45</v>
      </c>
      <c r="B124" s="212" t="s">
        <v>141</v>
      </c>
      <c r="C124" s="204">
        <f>C125+C127</f>
        <v>0</v>
      </c>
      <c r="D124" s="204">
        <f t="shared" ref="D124:F124" si="53">D125+D127</f>
        <v>273900</v>
      </c>
      <c r="E124" s="204">
        <f t="shared" si="53"/>
        <v>1856950</v>
      </c>
      <c r="F124" s="204">
        <f t="shared" si="53"/>
        <v>1383228.69</v>
      </c>
      <c r="G124" s="205" t="e">
        <f t="shared" si="49"/>
        <v>#DIV/0!</v>
      </c>
      <c r="H124" s="206">
        <f t="shared" si="50"/>
        <v>74.489280271412795</v>
      </c>
    </row>
    <row r="125" spans="1:8" ht="24.95" customHeight="1" x14ac:dyDescent="0.25">
      <c r="A125" s="213">
        <v>451</v>
      </c>
      <c r="B125" s="214" t="s">
        <v>142</v>
      </c>
      <c r="C125" s="215">
        <f>C126</f>
        <v>0</v>
      </c>
      <c r="D125" s="215">
        <f t="shared" ref="D125:F125" si="54">D126</f>
        <v>0</v>
      </c>
      <c r="E125" s="215">
        <f t="shared" si="54"/>
        <v>0</v>
      </c>
      <c r="F125" s="215">
        <f t="shared" si="54"/>
        <v>0</v>
      </c>
      <c r="G125" s="216" t="e">
        <f t="shared" si="49"/>
        <v>#DIV/0!</v>
      </c>
      <c r="H125" s="217" t="e">
        <f t="shared" si="50"/>
        <v>#DIV/0!</v>
      </c>
    </row>
    <row r="126" spans="1:8" ht="24.95" customHeight="1" x14ac:dyDescent="0.25">
      <c r="A126" s="63">
        <v>4511</v>
      </c>
      <c r="B126" s="71" t="s">
        <v>142</v>
      </c>
      <c r="C126" s="47">
        <v>0</v>
      </c>
      <c r="D126" s="47">
        <v>0</v>
      </c>
      <c r="E126" s="47">
        <v>0</v>
      </c>
      <c r="F126" s="47">
        <v>0</v>
      </c>
      <c r="G126" s="69" t="e">
        <f t="shared" si="49"/>
        <v>#DIV/0!</v>
      </c>
      <c r="H126" s="70" t="e">
        <f t="shared" si="50"/>
        <v>#DIV/0!</v>
      </c>
    </row>
    <row r="127" spans="1:8" ht="24.95" customHeight="1" x14ac:dyDescent="0.25">
      <c r="A127" s="213">
        <v>454</v>
      </c>
      <c r="B127" s="214" t="s">
        <v>143</v>
      </c>
      <c r="C127" s="215">
        <f>C128</f>
        <v>0</v>
      </c>
      <c r="D127" s="215">
        <f t="shared" ref="D127:F127" si="55">D128</f>
        <v>273900</v>
      </c>
      <c r="E127" s="215">
        <f t="shared" si="55"/>
        <v>1856950</v>
      </c>
      <c r="F127" s="215">
        <f t="shared" si="55"/>
        <v>1383228.69</v>
      </c>
      <c r="G127" s="216" t="e">
        <f t="shared" si="49"/>
        <v>#DIV/0!</v>
      </c>
      <c r="H127" s="217">
        <f t="shared" si="50"/>
        <v>74.489280271412795</v>
      </c>
    </row>
    <row r="128" spans="1:8" ht="24.95" customHeight="1" thickBot="1" x14ac:dyDescent="0.3">
      <c r="A128" s="72">
        <v>4541</v>
      </c>
      <c r="B128" s="73" t="s">
        <v>143</v>
      </c>
      <c r="C128" s="50">
        <v>0</v>
      </c>
      <c r="D128" s="50">
        <v>273900</v>
      </c>
      <c r="E128" s="50">
        <v>1856950</v>
      </c>
      <c r="F128" s="50">
        <v>1383228.69</v>
      </c>
      <c r="G128" s="51" t="e">
        <f t="shared" si="49"/>
        <v>#DIV/0!</v>
      </c>
      <c r="H128" s="52">
        <f t="shared" si="50"/>
        <v>74.489280271412795</v>
      </c>
    </row>
    <row r="129" ht="15.75" thickTop="1" x14ac:dyDescent="0.25"/>
  </sheetData>
  <mergeCells count="3">
    <mergeCell ref="A1:H1"/>
    <mergeCell ref="A3:H3"/>
    <mergeCell ref="A5:H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5" orientation="landscape" r:id="rId1"/>
  <headerFooter>
    <oddHeader>&amp;LUpravno vijeće
84. sjednica&amp;CIzvještaj o izvršenju 
financijskog plana za razdoblje 01-06-2026. godine&amp;RTočka 1. dnevnog reda
31.07.2026</oddHeader>
    <oddFooter>&amp;LNastavni zavod za javno zdravstvo Dr. Andrija Štampar&amp;C&amp;A&amp;R&amp;P/&amp;N</oddFooter>
  </headerFooter>
  <rowBreaks count="5" manualBreakCount="5">
    <brk id="30" max="7" man="1"/>
    <brk id="53" max="7" man="1"/>
    <brk id="76" max="7" man="1"/>
    <brk id="100" max="16383" man="1"/>
    <brk id="1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  <pageSetUpPr fitToPage="1"/>
  </sheetPr>
  <dimension ref="A2:G57"/>
  <sheetViews>
    <sheetView zoomScaleNormal="100" workbookViewId="0">
      <selection activeCell="C11" sqref="C11"/>
    </sheetView>
  </sheetViews>
  <sheetFormatPr defaultRowHeight="15" x14ac:dyDescent="0.25"/>
  <cols>
    <col min="1" max="1" width="75.7109375" style="7" customWidth="1"/>
    <col min="2" max="5" width="20.7109375" style="7" customWidth="1"/>
    <col min="6" max="7" width="15.7109375" style="7" customWidth="1"/>
    <col min="8" max="16384" width="9.140625" style="7"/>
  </cols>
  <sheetData>
    <row r="2" spans="1:7" ht="15.75" customHeight="1" x14ac:dyDescent="0.25">
      <c r="A2" s="1" t="s">
        <v>144</v>
      </c>
      <c r="B2" s="1"/>
      <c r="C2" s="1"/>
      <c r="D2" s="1"/>
      <c r="E2" s="1"/>
      <c r="F2" s="1"/>
      <c r="G2" s="1"/>
    </row>
    <row r="3" spans="1:7" ht="15.75" thickBot="1" x14ac:dyDescent="0.3">
      <c r="A3" s="6"/>
      <c r="E3" s="59"/>
    </row>
    <row r="4" spans="1:7" s="2" customFormat="1" ht="35.1" customHeight="1" thickTop="1" x14ac:dyDescent="0.25">
      <c r="A4" s="166" t="s">
        <v>3</v>
      </c>
      <c r="B4" s="167" t="s">
        <v>164</v>
      </c>
      <c r="C4" s="167" t="s">
        <v>199</v>
      </c>
      <c r="D4" s="167" t="s">
        <v>200</v>
      </c>
      <c r="E4" s="168" t="s">
        <v>201</v>
      </c>
      <c r="F4" s="167" t="s">
        <v>27</v>
      </c>
      <c r="G4" s="169" t="s">
        <v>28</v>
      </c>
    </row>
    <row r="5" spans="1:7" s="77" customFormat="1" ht="9.9499999999999993" customHeight="1" thickBot="1" x14ac:dyDescent="0.25">
      <c r="A5" s="74">
        <v>1</v>
      </c>
      <c r="B5" s="75">
        <v>2</v>
      </c>
      <c r="C5" s="75">
        <v>3</v>
      </c>
      <c r="D5" s="75">
        <v>4</v>
      </c>
      <c r="E5" s="75">
        <v>5</v>
      </c>
      <c r="F5" s="75">
        <v>6</v>
      </c>
      <c r="G5" s="76">
        <v>7</v>
      </c>
    </row>
    <row r="6" spans="1:7" s="24" customFormat="1" ht="39.950000000000003" customHeight="1" thickTop="1" x14ac:dyDescent="0.25">
      <c r="A6" s="170" t="s">
        <v>145</v>
      </c>
      <c r="B6" s="171">
        <f>SUM(B7:B21)</f>
        <v>12910014.560000002</v>
      </c>
      <c r="C6" s="171">
        <f>SUM(C7:C21)</f>
        <v>28705000</v>
      </c>
      <c r="D6" s="171">
        <f>SUM(D7:D21)</f>
        <v>31039000</v>
      </c>
      <c r="E6" s="171">
        <f>SUM(E7:E21)</f>
        <v>13683802.750000002</v>
      </c>
      <c r="F6" s="172">
        <f>E6/B6*100</f>
        <v>105.99370501407085</v>
      </c>
      <c r="G6" s="173">
        <f>E6/D6*100</f>
        <v>44.085836367151011</v>
      </c>
    </row>
    <row r="7" spans="1:7" s="24" customFormat="1" ht="39.950000000000003" customHeight="1" x14ac:dyDescent="0.25">
      <c r="A7" s="78" t="s">
        <v>146</v>
      </c>
      <c r="B7" s="79">
        <v>5369</v>
      </c>
      <c r="C7" s="79">
        <v>405000</v>
      </c>
      <c r="D7" s="80">
        <v>405000</v>
      </c>
      <c r="E7" s="80">
        <v>0</v>
      </c>
      <c r="F7" s="69">
        <f t="shared" ref="F7:F24" si="0">E7/B7*100</f>
        <v>0</v>
      </c>
      <c r="G7" s="70">
        <f>E7/D7*100</f>
        <v>0</v>
      </c>
    </row>
    <row r="8" spans="1:7" s="24" customFormat="1" ht="39.950000000000003" customHeight="1" x14ac:dyDescent="0.25">
      <c r="A8" s="78" t="s">
        <v>147</v>
      </c>
      <c r="B8" s="79">
        <v>42400</v>
      </c>
      <c r="C8" s="79">
        <v>254000</v>
      </c>
      <c r="D8" s="80">
        <v>254000</v>
      </c>
      <c r="E8" s="80">
        <v>83420.84</v>
      </c>
      <c r="F8" s="69">
        <f t="shared" ref="F8:F14" si="1">E8/B8*100</f>
        <v>196.74726415094338</v>
      </c>
      <c r="G8" s="70">
        <f t="shared" ref="G8:G14" si="2">E8/D8*100</f>
        <v>32.842850393700786</v>
      </c>
    </row>
    <row r="9" spans="1:7" s="24" customFormat="1" ht="39.950000000000003" customHeight="1" x14ac:dyDescent="0.25">
      <c r="A9" s="78" t="s">
        <v>168</v>
      </c>
      <c r="B9" s="79">
        <v>21731.11</v>
      </c>
      <c r="C9" s="79">
        <v>0</v>
      </c>
      <c r="D9" s="24">
        <v>0</v>
      </c>
      <c r="E9" s="80">
        <v>0</v>
      </c>
      <c r="F9" s="69">
        <f t="shared" si="1"/>
        <v>0</v>
      </c>
      <c r="G9" s="70" t="e">
        <f t="shared" si="2"/>
        <v>#DIV/0!</v>
      </c>
    </row>
    <row r="10" spans="1:7" s="24" customFormat="1" ht="30" customHeight="1" x14ac:dyDescent="0.25">
      <c r="A10" s="78" t="s">
        <v>169</v>
      </c>
      <c r="B10" s="79">
        <v>0</v>
      </c>
      <c r="C10" s="79">
        <v>354000</v>
      </c>
      <c r="D10" s="80">
        <v>354000</v>
      </c>
      <c r="E10" s="80">
        <v>0</v>
      </c>
      <c r="F10" s="69" t="e">
        <f t="shared" si="1"/>
        <v>#DIV/0!</v>
      </c>
      <c r="G10" s="70">
        <f t="shared" si="2"/>
        <v>0</v>
      </c>
    </row>
    <row r="11" spans="1:7" s="24" customFormat="1" ht="39.950000000000003" customHeight="1" x14ac:dyDescent="0.25">
      <c r="A11" s="78" t="s">
        <v>173</v>
      </c>
      <c r="B11" s="79">
        <v>30000</v>
      </c>
      <c r="C11" s="79">
        <v>30000</v>
      </c>
      <c r="D11" s="80">
        <v>30000</v>
      </c>
      <c r="E11" s="80">
        <v>30000</v>
      </c>
      <c r="F11" s="69">
        <f t="shared" ref="F11:F21" si="3">E11/B11*100</f>
        <v>100</v>
      </c>
      <c r="G11" s="70">
        <f t="shared" ref="G11:G21" si="4">E11/D11*100</f>
        <v>100</v>
      </c>
    </row>
    <row r="12" spans="1:7" s="24" customFormat="1" ht="30" customHeight="1" x14ac:dyDescent="0.25">
      <c r="A12" s="78" t="s">
        <v>210</v>
      </c>
      <c r="B12" s="79">
        <v>0</v>
      </c>
      <c r="C12" s="79">
        <v>800000</v>
      </c>
      <c r="D12" s="80">
        <v>800000</v>
      </c>
      <c r="E12" s="80">
        <v>0</v>
      </c>
      <c r="F12" s="69" t="e">
        <f t="shared" si="3"/>
        <v>#DIV/0!</v>
      </c>
      <c r="G12" s="70">
        <f t="shared" si="4"/>
        <v>0</v>
      </c>
    </row>
    <row r="13" spans="1:7" s="24" customFormat="1" ht="30" customHeight="1" x14ac:dyDescent="0.25">
      <c r="A13" s="78" t="s">
        <v>171</v>
      </c>
      <c r="B13" s="79">
        <v>0</v>
      </c>
      <c r="C13" s="79">
        <v>300000</v>
      </c>
      <c r="D13" s="80">
        <v>300000</v>
      </c>
      <c r="E13" s="80">
        <v>0</v>
      </c>
      <c r="F13" s="69" t="e">
        <f t="shared" si="3"/>
        <v>#DIV/0!</v>
      </c>
      <c r="G13" s="70">
        <f t="shared" si="4"/>
        <v>0</v>
      </c>
    </row>
    <row r="14" spans="1:7" s="24" customFormat="1" ht="30" customHeight="1" x14ac:dyDescent="0.25">
      <c r="A14" s="78" t="s">
        <v>148</v>
      </c>
      <c r="B14" s="79">
        <v>4330382.1400000006</v>
      </c>
      <c r="C14" s="79">
        <f>5378000+1950000</f>
        <v>7328000</v>
      </c>
      <c r="D14" s="80">
        <v>7519000</v>
      </c>
      <c r="E14" s="80">
        <v>4244516.99</v>
      </c>
      <c r="F14" s="69">
        <f t="shared" si="3"/>
        <v>98.017146126507896</v>
      </c>
      <c r="G14" s="70">
        <f t="shared" si="4"/>
        <v>56.450551802101344</v>
      </c>
    </row>
    <row r="15" spans="1:7" s="24" customFormat="1" ht="30" customHeight="1" x14ac:dyDescent="0.25">
      <c r="A15" s="78" t="s">
        <v>149</v>
      </c>
      <c r="B15" s="79">
        <v>0</v>
      </c>
      <c r="C15" s="79">
        <v>919000</v>
      </c>
      <c r="D15" s="80">
        <v>919000</v>
      </c>
      <c r="E15" s="80">
        <v>0</v>
      </c>
      <c r="F15" s="69" t="e">
        <f t="shared" si="3"/>
        <v>#DIV/0!</v>
      </c>
      <c r="G15" s="70">
        <f t="shared" si="4"/>
        <v>0</v>
      </c>
    </row>
    <row r="16" spans="1:7" s="24" customFormat="1" ht="30" customHeight="1" x14ac:dyDescent="0.25">
      <c r="A16" s="78" t="s">
        <v>150</v>
      </c>
      <c r="B16" s="79">
        <v>6149979.7000000002</v>
      </c>
      <c r="C16" s="79">
        <v>13120000</v>
      </c>
      <c r="D16" s="80">
        <v>13275000</v>
      </c>
      <c r="E16" s="80">
        <v>7048081.29</v>
      </c>
      <c r="F16" s="69">
        <f t="shared" si="3"/>
        <v>114.60332608902758</v>
      </c>
      <c r="G16" s="70">
        <f t="shared" si="4"/>
        <v>53.092891073446324</v>
      </c>
    </row>
    <row r="17" spans="1:7" s="24" customFormat="1" ht="30" customHeight="1" x14ac:dyDescent="0.25">
      <c r="A17" s="78" t="s">
        <v>151</v>
      </c>
      <c r="B17" s="79">
        <v>2137898.89</v>
      </c>
      <c r="C17" s="79">
        <v>5105000</v>
      </c>
      <c r="D17" s="80">
        <v>6640000</v>
      </c>
      <c r="E17" s="80">
        <v>2242965.25</v>
      </c>
      <c r="F17" s="69">
        <f t="shared" si="3"/>
        <v>104.91446814867844</v>
      </c>
      <c r="G17" s="70">
        <f t="shared" si="4"/>
        <v>33.779597138554216</v>
      </c>
    </row>
    <row r="18" spans="1:7" s="24" customFormat="1" ht="30" customHeight="1" x14ac:dyDescent="0.25">
      <c r="A18" s="78" t="s">
        <v>152</v>
      </c>
      <c r="B18" s="79">
        <v>20826.07</v>
      </c>
      <c r="C18" s="79">
        <v>0</v>
      </c>
      <c r="D18" s="80">
        <v>125000</v>
      </c>
      <c r="E18" s="80">
        <v>0</v>
      </c>
      <c r="F18" s="69">
        <f t="shared" si="3"/>
        <v>0</v>
      </c>
      <c r="G18" s="70">
        <f t="shared" si="4"/>
        <v>0</v>
      </c>
    </row>
    <row r="19" spans="1:7" s="24" customFormat="1" ht="30" customHeight="1" x14ac:dyDescent="0.25">
      <c r="A19" s="78" t="s">
        <v>211</v>
      </c>
      <c r="B19" s="79">
        <v>144483.23000000001</v>
      </c>
      <c r="C19" s="79">
        <v>85000</v>
      </c>
      <c r="D19" s="80">
        <v>410000</v>
      </c>
      <c r="E19" s="80">
        <v>32123.38</v>
      </c>
      <c r="F19" s="69">
        <f t="shared" si="3"/>
        <v>22.233293095676224</v>
      </c>
      <c r="G19" s="70">
        <f t="shared" si="4"/>
        <v>7.8349707317073181</v>
      </c>
    </row>
    <row r="20" spans="1:7" s="24" customFormat="1" ht="30" customHeight="1" x14ac:dyDescent="0.25">
      <c r="A20" s="78" t="s">
        <v>154</v>
      </c>
      <c r="B20" s="79">
        <v>9590</v>
      </c>
      <c r="C20" s="79">
        <v>0</v>
      </c>
      <c r="D20" s="80">
        <v>0</v>
      </c>
      <c r="E20" s="80">
        <v>0</v>
      </c>
      <c r="F20" s="69">
        <f t="shared" si="3"/>
        <v>0</v>
      </c>
      <c r="G20" s="70" t="e">
        <f t="shared" si="4"/>
        <v>#DIV/0!</v>
      </c>
    </row>
    <row r="21" spans="1:7" s="24" customFormat="1" ht="39.950000000000003" customHeight="1" x14ac:dyDescent="0.25">
      <c r="A21" s="78" t="s">
        <v>170</v>
      </c>
      <c r="B21" s="79">
        <v>17354.419999999998</v>
      </c>
      <c r="C21" s="79">
        <v>5000</v>
      </c>
      <c r="D21" s="80">
        <v>8000</v>
      </c>
      <c r="E21" s="80">
        <v>2695</v>
      </c>
      <c r="F21" s="69">
        <f t="shared" si="3"/>
        <v>15.529185072160292</v>
      </c>
      <c r="G21" s="70">
        <f t="shared" si="4"/>
        <v>33.6875</v>
      </c>
    </row>
    <row r="22" spans="1:7" s="24" customFormat="1" ht="39.950000000000003" customHeight="1" x14ac:dyDescent="0.25">
      <c r="A22" s="174" t="s">
        <v>155</v>
      </c>
      <c r="B22" s="175">
        <f>SUM(B23:B37)</f>
        <v>11340887.210000001</v>
      </c>
      <c r="C22" s="175">
        <f>SUM(C23:C37)</f>
        <v>28705000</v>
      </c>
      <c r="D22" s="175">
        <f>SUM(D23:D37)</f>
        <v>31039000</v>
      </c>
      <c r="E22" s="175">
        <f>SUM(E23:E37)</f>
        <v>13472368.280000003</v>
      </c>
      <c r="F22" s="176">
        <f t="shared" si="0"/>
        <v>118.79465892333833</v>
      </c>
      <c r="G22" s="177">
        <f t="shared" ref="G8:G24" si="5">E22/D22*100</f>
        <v>43.404646670317995</v>
      </c>
    </row>
    <row r="23" spans="1:7" s="24" customFormat="1" ht="39.950000000000003" customHeight="1" x14ac:dyDescent="0.25">
      <c r="A23" s="81" t="s">
        <v>146</v>
      </c>
      <c r="B23" s="80">
        <v>190808.39</v>
      </c>
      <c r="C23" s="80">
        <v>405000</v>
      </c>
      <c r="D23" s="80">
        <v>405000</v>
      </c>
      <c r="E23" s="80">
        <v>91989.430000000008</v>
      </c>
      <c r="F23" s="69">
        <f t="shared" si="0"/>
        <v>48.21036957546783</v>
      </c>
      <c r="G23" s="70">
        <f t="shared" si="5"/>
        <v>22.713439506172843</v>
      </c>
    </row>
    <row r="24" spans="1:7" s="24" customFormat="1" ht="39.950000000000003" customHeight="1" x14ac:dyDescent="0.25">
      <c r="A24" s="81" t="s">
        <v>147</v>
      </c>
      <c r="B24" s="80">
        <v>63600</v>
      </c>
      <c r="C24" s="80">
        <v>254000</v>
      </c>
      <c r="D24" s="80">
        <v>254000</v>
      </c>
      <c r="E24" s="80">
        <v>83420.838999999993</v>
      </c>
      <c r="F24" s="69">
        <f t="shared" si="0"/>
        <v>131.16484119496855</v>
      </c>
      <c r="G24" s="70">
        <f t="shared" si="5"/>
        <v>32.842849999999999</v>
      </c>
    </row>
    <row r="25" spans="1:7" s="24" customFormat="1" ht="30" customHeight="1" x14ac:dyDescent="0.25">
      <c r="A25" s="81" t="s">
        <v>168</v>
      </c>
      <c r="B25" s="80">
        <v>36784.160000000003</v>
      </c>
      <c r="C25" s="80">
        <v>0</v>
      </c>
      <c r="D25" s="80">
        <v>0</v>
      </c>
      <c r="E25" s="80">
        <v>0</v>
      </c>
      <c r="F25" s="69">
        <f t="shared" ref="F25:F37" si="6">E25/B25*100</f>
        <v>0</v>
      </c>
      <c r="G25" s="70" t="e">
        <f t="shared" ref="G25:G37" si="7">E25/D25*100</f>
        <v>#DIV/0!</v>
      </c>
    </row>
    <row r="26" spans="1:7" s="24" customFormat="1" ht="39.950000000000003" customHeight="1" x14ac:dyDescent="0.25">
      <c r="A26" s="81" t="s">
        <v>169</v>
      </c>
      <c r="B26" s="80">
        <v>34992</v>
      </c>
      <c r="C26" s="80">
        <v>354000</v>
      </c>
      <c r="D26" s="80">
        <v>354000</v>
      </c>
      <c r="E26" s="80">
        <v>9675</v>
      </c>
      <c r="F26" s="69">
        <f t="shared" si="6"/>
        <v>27.649176954732514</v>
      </c>
      <c r="G26" s="70">
        <f t="shared" si="7"/>
        <v>2.7330508474576272</v>
      </c>
    </row>
    <row r="27" spans="1:7" s="24" customFormat="1" ht="30" customHeight="1" x14ac:dyDescent="0.25">
      <c r="A27" s="81" t="s">
        <v>172</v>
      </c>
      <c r="B27" s="80">
        <v>30000</v>
      </c>
      <c r="C27" s="80">
        <v>30000</v>
      </c>
      <c r="D27" s="80">
        <v>30000</v>
      </c>
      <c r="E27" s="80">
        <v>30000</v>
      </c>
      <c r="F27" s="69">
        <f t="shared" si="6"/>
        <v>100</v>
      </c>
      <c r="G27" s="70">
        <f t="shared" si="7"/>
        <v>100</v>
      </c>
    </row>
    <row r="28" spans="1:7" s="24" customFormat="1" ht="30" customHeight="1" x14ac:dyDescent="0.25">
      <c r="A28" s="81" t="s">
        <v>210</v>
      </c>
      <c r="B28" s="80">
        <v>0</v>
      </c>
      <c r="C28" s="80">
        <v>800000</v>
      </c>
      <c r="D28" s="80">
        <v>800000</v>
      </c>
      <c r="E28" s="80">
        <v>0</v>
      </c>
      <c r="F28" s="69" t="e">
        <f t="shared" si="6"/>
        <v>#DIV/0!</v>
      </c>
      <c r="G28" s="70">
        <f t="shared" si="7"/>
        <v>0</v>
      </c>
    </row>
    <row r="29" spans="1:7" s="24" customFormat="1" ht="30" customHeight="1" x14ac:dyDescent="0.25">
      <c r="A29" s="81" t="s">
        <v>171</v>
      </c>
      <c r="B29" s="80">
        <v>0</v>
      </c>
      <c r="C29" s="80">
        <v>300000</v>
      </c>
      <c r="D29" s="80">
        <v>300000</v>
      </c>
      <c r="E29" s="80">
        <v>0</v>
      </c>
      <c r="F29" s="69" t="e">
        <f t="shared" si="6"/>
        <v>#DIV/0!</v>
      </c>
      <c r="G29" s="70">
        <f t="shared" si="7"/>
        <v>0</v>
      </c>
    </row>
    <row r="30" spans="1:7" s="24" customFormat="1" ht="30" customHeight="1" x14ac:dyDescent="0.25">
      <c r="A30" s="81" t="s">
        <v>148</v>
      </c>
      <c r="B30" s="80">
        <v>3572935.1000000015</v>
      </c>
      <c r="C30" s="80">
        <v>7328000</v>
      </c>
      <c r="D30" s="80">
        <v>7519000</v>
      </c>
      <c r="E30" s="80">
        <v>3948787.4010000019</v>
      </c>
      <c r="F30" s="69">
        <f t="shared" si="6"/>
        <v>110.51942703913093</v>
      </c>
      <c r="G30" s="70">
        <f t="shared" si="7"/>
        <v>52.517454462029555</v>
      </c>
    </row>
    <row r="31" spans="1:7" s="24" customFormat="1" ht="30" customHeight="1" x14ac:dyDescent="0.25">
      <c r="A31" s="81" t="s">
        <v>149</v>
      </c>
      <c r="B31" s="80">
        <v>308048.80000000005</v>
      </c>
      <c r="C31" s="80">
        <v>919000</v>
      </c>
      <c r="D31" s="80">
        <v>919000</v>
      </c>
      <c r="E31" s="80">
        <v>227268.69999999998</v>
      </c>
      <c r="F31" s="69">
        <f t="shared" si="6"/>
        <v>73.776849642004763</v>
      </c>
      <c r="G31" s="70">
        <f t="shared" si="7"/>
        <v>24.73</v>
      </c>
    </row>
    <row r="32" spans="1:7" s="24" customFormat="1" ht="30" customHeight="1" x14ac:dyDescent="0.25">
      <c r="A32" s="81" t="s">
        <v>150</v>
      </c>
      <c r="B32" s="80">
        <v>5599799.9799999977</v>
      </c>
      <c r="C32" s="80">
        <v>13120000</v>
      </c>
      <c r="D32" s="80">
        <v>13275000</v>
      </c>
      <c r="E32" s="80">
        <v>6108641.2800000003</v>
      </c>
      <c r="F32" s="69">
        <f t="shared" si="6"/>
        <v>109.08677634589374</v>
      </c>
      <c r="G32" s="70">
        <f t="shared" si="7"/>
        <v>46.016130169491525</v>
      </c>
    </row>
    <row r="33" spans="1:7" s="24" customFormat="1" ht="30" customHeight="1" x14ac:dyDescent="0.25">
      <c r="A33" s="81" t="s">
        <v>151</v>
      </c>
      <c r="B33" s="80">
        <v>1311665.0599999998</v>
      </c>
      <c r="C33" s="80">
        <v>5105000</v>
      </c>
      <c r="D33" s="80">
        <v>6640000</v>
      </c>
      <c r="E33" s="80">
        <v>2937767.25</v>
      </c>
      <c r="F33" s="69">
        <f t="shared" si="6"/>
        <v>223.97236456081254</v>
      </c>
      <c r="G33" s="70">
        <f t="shared" si="7"/>
        <v>44.243482680722892</v>
      </c>
    </row>
    <row r="34" spans="1:7" s="24" customFormat="1" ht="30" customHeight="1" x14ac:dyDescent="0.25">
      <c r="A34" s="81" t="s">
        <v>152</v>
      </c>
      <c r="B34" s="80">
        <v>20826.07</v>
      </c>
      <c r="C34" s="80">
        <v>0</v>
      </c>
      <c r="D34" s="80">
        <v>125000</v>
      </c>
      <c r="E34" s="80">
        <v>0</v>
      </c>
      <c r="F34" s="69">
        <f t="shared" si="6"/>
        <v>0</v>
      </c>
      <c r="G34" s="70">
        <f t="shared" si="7"/>
        <v>0</v>
      </c>
    </row>
    <row r="35" spans="1:7" s="24" customFormat="1" ht="30" customHeight="1" x14ac:dyDescent="0.25">
      <c r="A35" s="81" t="s">
        <v>153</v>
      </c>
      <c r="B35" s="80">
        <v>144483.23000000001</v>
      </c>
      <c r="C35" s="80">
        <v>85000</v>
      </c>
      <c r="D35" s="80">
        <v>410000</v>
      </c>
      <c r="E35" s="80">
        <v>32123.38</v>
      </c>
      <c r="F35" s="69">
        <f t="shared" si="6"/>
        <v>22.233293095676224</v>
      </c>
      <c r="G35" s="70">
        <f t="shared" si="7"/>
        <v>7.8349707317073181</v>
      </c>
    </row>
    <row r="36" spans="1:7" ht="30" customHeight="1" x14ac:dyDescent="0.25">
      <c r="A36" s="81" t="s">
        <v>154</v>
      </c>
      <c r="B36" s="80">
        <v>9590</v>
      </c>
      <c r="C36" s="80">
        <v>0</v>
      </c>
      <c r="D36" s="80">
        <v>0</v>
      </c>
      <c r="E36" s="80">
        <v>0</v>
      </c>
      <c r="F36" s="69">
        <f t="shared" si="6"/>
        <v>0</v>
      </c>
      <c r="G36" s="70" t="e">
        <f t="shared" si="7"/>
        <v>#DIV/0!</v>
      </c>
    </row>
    <row r="37" spans="1:7" ht="30.75" thickBot="1" x14ac:dyDescent="0.3">
      <c r="A37" s="82" t="s">
        <v>170</v>
      </c>
      <c r="B37" s="83">
        <v>17354.419999999998</v>
      </c>
      <c r="C37" s="83">
        <v>5000</v>
      </c>
      <c r="D37" s="83">
        <v>8000</v>
      </c>
      <c r="E37" s="83">
        <v>2695</v>
      </c>
      <c r="F37" s="51">
        <f t="shared" si="6"/>
        <v>15.529185072160292</v>
      </c>
      <c r="G37" s="52">
        <f t="shared" si="7"/>
        <v>33.6875</v>
      </c>
    </row>
    <row r="38" spans="1:7" ht="15.75" thickTop="1" x14ac:dyDescent="0.25"/>
    <row r="39" spans="1:7" x14ac:dyDescent="0.25">
      <c r="D39" s="59"/>
    </row>
    <row r="40" spans="1:7" x14ac:dyDescent="0.25">
      <c r="D40" s="59"/>
    </row>
    <row r="41" spans="1:7" x14ac:dyDescent="0.25">
      <c r="D41" s="59"/>
    </row>
    <row r="42" spans="1:7" x14ac:dyDescent="0.25">
      <c r="D42" s="59"/>
    </row>
    <row r="43" spans="1:7" x14ac:dyDescent="0.25">
      <c r="D43" s="59"/>
    </row>
    <row r="44" spans="1:7" x14ac:dyDescent="0.25">
      <c r="D44" s="59"/>
    </row>
    <row r="45" spans="1:7" x14ac:dyDescent="0.25">
      <c r="D45" s="59"/>
    </row>
    <row r="46" spans="1:7" x14ac:dyDescent="0.25">
      <c r="D46" s="59"/>
    </row>
    <row r="47" spans="1:7" x14ac:dyDescent="0.25">
      <c r="D47" s="59"/>
    </row>
    <row r="48" spans="1:7" x14ac:dyDescent="0.25">
      <c r="D48" s="59"/>
    </row>
    <row r="49" spans="4:4" x14ac:dyDescent="0.25">
      <c r="D49" s="59"/>
    </row>
    <row r="50" spans="4:4" x14ac:dyDescent="0.25">
      <c r="D50" s="59"/>
    </row>
    <row r="51" spans="4:4" x14ac:dyDescent="0.25">
      <c r="D51" s="59"/>
    </row>
    <row r="52" spans="4:4" x14ac:dyDescent="0.25">
      <c r="D52" s="59"/>
    </row>
    <row r="53" spans="4:4" x14ac:dyDescent="0.25">
      <c r="D53" s="59"/>
    </row>
    <row r="54" spans="4:4" x14ac:dyDescent="0.25">
      <c r="D54" s="59"/>
    </row>
    <row r="55" spans="4:4" x14ac:dyDescent="0.25">
      <c r="D55" s="59"/>
    </row>
    <row r="56" spans="4:4" x14ac:dyDescent="0.25">
      <c r="D56" s="59"/>
    </row>
    <row r="57" spans="4:4" x14ac:dyDescent="0.25">
      <c r="D57" s="59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Header>&amp;LUpravno vijeće
84. sjednica&amp;CIzvještaj o izvršenju 
financijskog plana za razdoblje 01-06-2026. godine&amp;RTočka 1. dnevnog reda
31.07.2026</oddHeader>
    <oddFooter>&amp;LNastavni zavod za javno zdravstvo Dr. Andrija Štampar&amp;C&amp;A&amp;R&amp;P/&amp;N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0BCE2-0D05-4877-AA92-7FAE8C735956}">
  <sheetPr>
    <tabColor theme="9" tint="0.59999389629810485"/>
    <pageSetUpPr fitToPage="1"/>
  </sheetPr>
  <dimension ref="A1:Q63"/>
  <sheetViews>
    <sheetView topLeftCell="A27" zoomScaleNormal="100" workbookViewId="0">
      <selection activeCell="C11" sqref="C11"/>
    </sheetView>
  </sheetViews>
  <sheetFormatPr defaultRowHeight="12.75" x14ac:dyDescent="0.2"/>
  <cols>
    <col min="1" max="1" width="9.140625" style="121"/>
    <col min="2" max="2" width="30.7109375" style="122" customWidth="1"/>
    <col min="3" max="17" width="15.7109375" style="122" customWidth="1"/>
    <col min="18" max="16384" width="9.140625" style="93"/>
  </cols>
  <sheetData>
    <row r="1" spans="1:17" s="87" customFormat="1" ht="90.75" thickTop="1" thickBot="1" x14ac:dyDescent="0.25">
      <c r="A1" s="84" t="s">
        <v>212</v>
      </c>
      <c r="B1" s="85" t="s">
        <v>224</v>
      </c>
      <c r="C1" s="85" t="s">
        <v>213</v>
      </c>
      <c r="D1" s="85" t="s">
        <v>174</v>
      </c>
      <c r="E1" s="85" t="s">
        <v>175</v>
      </c>
      <c r="F1" s="85" t="s">
        <v>176</v>
      </c>
      <c r="G1" s="85" t="s">
        <v>177</v>
      </c>
      <c r="H1" s="85" t="s">
        <v>208</v>
      </c>
      <c r="I1" s="85" t="s">
        <v>178</v>
      </c>
      <c r="J1" s="85" t="s">
        <v>179</v>
      </c>
      <c r="K1" s="85" t="s">
        <v>180</v>
      </c>
      <c r="L1" s="85" t="s">
        <v>181</v>
      </c>
      <c r="M1" s="85" t="s">
        <v>182</v>
      </c>
      <c r="N1" s="85" t="s">
        <v>183</v>
      </c>
      <c r="O1" s="85" t="s">
        <v>209</v>
      </c>
      <c r="P1" s="85" t="s">
        <v>185</v>
      </c>
      <c r="Q1" s="86" t="s">
        <v>184</v>
      </c>
    </row>
    <row r="2" spans="1:17" s="93" customFormat="1" ht="13.5" thickTop="1" x14ac:dyDescent="0.2">
      <c r="A2" s="88">
        <v>3111</v>
      </c>
      <c r="B2" s="89" t="s">
        <v>82</v>
      </c>
      <c r="C2" s="90">
        <v>6207713.4500000002</v>
      </c>
      <c r="D2" s="91">
        <v>62872.58</v>
      </c>
      <c r="E2" s="91">
        <v>71605.87999999999</v>
      </c>
      <c r="F2" s="91">
        <v>8304.75</v>
      </c>
      <c r="G2" s="91">
        <v>0</v>
      </c>
      <c r="H2" s="91">
        <v>0</v>
      </c>
      <c r="I2" s="91">
        <v>0</v>
      </c>
      <c r="J2" s="91">
        <v>155007.63999999998</v>
      </c>
      <c r="K2" s="91">
        <v>2036576.2265236052</v>
      </c>
      <c r="L2" s="91">
        <v>3845772.6567381974</v>
      </c>
      <c r="M2" s="91">
        <v>0</v>
      </c>
      <c r="N2" s="91">
        <v>0</v>
      </c>
      <c r="O2" s="91">
        <v>27573.716738197425</v>
      </c>
      <c r="P2" s="91">
        <v>0</v>
      </c>
      <c r="Q2" s="92">
        <v>0</v>
      </c>
    </row>
    <row r="3" spans="1:17" s="93" customFormat="1" x14ac:dyDescent="0.2">
      <c r="A3" s="94">
        <v>3112</v>
      </c>
      <c r="B3" s="95" t="s">
        <v>83</v>
      </c>
      <c r="C3" s="90">
        <v>803.71</v>
      </c>
      <c r="D3" s="96">
        <v>0</v>
      </c>
      <c r="E3" s="96">
        <v>0</v>
      </c>
      <c r="F3" s="96">
        <v>0</v>
      </c>
      <c r="G3" s="96">
        <v>0</v>
      </c>
      <c r="H3" s="96">
        <v>0</v>
      </c>
      <c r="I3" s="96">
        <v>0</v>
      </c>
      <c r="J3" s="96">
        <v>0</v>
      </c>
      <c r="K3" s="96">
        <v>803.71</v>
      </c>
      <c r="L3" s="96">
        <v>0</v>
      </c>
      <c r="M3" s="96">
        <v>0</v>
      </c>
      <c r="N3" s="96">
        <v>0</v>
      </c>
      <c r="O3" s="96">
        <v>0</v>
      </c>
      <c r="P3" s="96">
        <v>0</v>
      </c>
      <c r="Q3" s="97">
        <v>0</v>
      </c>
    </row>
    <row r="4" spans="1:17" s="93" customFormat="1" x14ac:dyDescent="0.2">
      <c r="A4" s="94">
        <v>3113</v>
      </c>
      <c r="B4" s="95" t="s">
        <v>186</v>
      </c>
      <c r="C4" s="90">
        <v>115946.91</v>
      </c>
      <c r="D4" s="96">
        <v>0</v>
      </c>
      <c r="E4" s="96">
        <v>0</v>
      </c>
      <c r="F4" s="96">
        <v>0</v>
      </c>
      <c r="G4" s="96">
        <v>0</v>
      </c>
      <c r="H4" s="96">
        <v>0</v>
      </c>
      <c r="I4" s="96">
        <v>0</v>
      </c>
      <c r="J4" s="96">
        <v>0</v>
      </c>
      <c r="K4" s="96">
        <v>36269.850000000006</v>
      </c>
      <c r="L4" s="96">
        <v>79677.06</v>
      </c>
      <c r="M4" s="96">
        <v>0</v>
      </c>
      <c r="N4" s="96">
        <v>0</v>
      </c>
      <c r="O4" s="96">
        <v>0</v>
      </c>
      <c r="P4" s="96">
        <v>0</v>
      </c>
      <c r="Q4" s="97">
        <v>0</v>
      </c>
    </row>
    <row r="5" spans="1:17" s="93" customFormat="1" x14ac:dyDescent="0.2">
      <c r="A5" s="94">
        <v>3121</v>
      </c>
      <c r="B5" s="95" t="s">
        <v>85</v>
      </c>
      <c r="C5" s="90">
        <v>342889.77</v>
      </c>
      <c r="D5" s="96">
        <v>0</v>
      </c>
      <c r="E5" s="96">
        <v>0</v>
      </c>
      <c r="F5" s="96">
        <v>0</v>
      </c>
      <c r="G5" s="96">
        <v>0</v>
      </c>
      <c r="H5" s="96">
        <v>0</v>
      </c>
      <c r="I5" s="96">
        <v>0</v>
      </c>
      <c r="J5" s="96">
        <v>0</v>
      </c>
      <c r="K5" s="96">
        <v>217089.66000000003</v>
      </c>
      <c r="L5" s="96">
        <v>125800.10999999999</v>
      </c>
      <c r="M5" s="96">
        <v>0</v>
      </c>
      <c r="N5" s="96">
        <v>0</v>
      </c>
      <c r="O5" s="96">
        <v>0</v>
      </c>
      <c r="P5" s="96">
        <v>0</v>
      </c>
      <c r="Q5" s="97">
        <v>0</v>
      </c>
    </row>
    <row r="6" spans="1:17" s="93" customFormat="1" x14ac:dyDescent="0.2">
      <c r="A6" s="94">
        <v>3132</v>
      </c>
      <c r="B6" s="95" t="s">
        <v>187</v>
      </c>
      <c r="C6" s="90">
        <v>1028101.98</v>
      </c>
      <c r="D6" s="96">
        <v>10374.219999999999</v>
      </c>
      <c r="E6" s="96">
        <v>11814.959000000001</v>
      </c>
      <c r="F6" s="96">
        <v>1370.25</v>
      </c>
      <c r="G6" s="96">
        <v>0</v>
      </c>
      <c r="H6" s="96">
        <v>0</v>
      </c>
      <c r="I6" s="96">
        <v>0</v>
      </c>
      <c r="J6" s="96">
        <v>25546.09</v>
      </c>
      <c r="K6" s="96">
        <v>337318.01447639498</v>
      </c>
      <c r="L6" s="96">
        <v>637128.78326180251</v>
      </c>
      <c r="M6" s="96">
        <v>0</v>
      </c>
      <c r="N6" s="96">
        <v>0</v>
      </c>
      <c r="O6" s="96">
        <v>4549.6632618025751</v>
      </c>
      <c r="P6" s="96">
        <v>0</v>
      </c>
      <c r="Q6" s="97">
        <v>0</v>
      </c>
    </row>
    <row r="7" spans="1:17" s="93" customFormat="1" x14ac:dyDescent="0.2">
      <c r="A7" s="94">
        <v>3211</v>
      </c>
      <c r="B7" s="95" t="s">
        <v>90</v>
      </c>
      <c r="C7" s="90">
        <v>26666.83</v>
      </c>
      <c r="D7" s="96">
        <v>0</v>
      </c>
      <c r="E7" s="96">
        <v>0</v>
      </c>
      <c r="F7" s="96">
        <v>0</v>
      </c>
      <c r="G7" s="96">
        <v>0</v>
      </c>
      <c r="H7" s="96">
        <v>0</v>
      </c>
      <c r="I7" s="96">
        <v>0</v>
      </c>
      <c r="J7" s="96">
        <v>0</v>
      </c>
      <c r="K7" s="96">
        <v>12056.820000000002</v>
      </c>
      <c r="L7" s="96">
        <v>13145.01</v>
      </c>
      <c r="M7" s="96">
        <v>1465</v>
      </c>
      <c r="N7" s="96">
        <v>0</v>
      </c>
      <c r="O7" s="96">
        <v>0</v>
      </c>
      <c r="P7" s="96">
        <v>0</v>
      </c>
      <c r="Q7" s="97">
        <v>0</v>
      </c>
    </row>
    <row r="8" spans="1:17" s="93" customFormat="1" x14ac:dyDescent="0.2">
      <c r="A8" s="94">
        <v>3212</v>
      </c>
      <c r="B8" s="95" t="s">
        <v>205</v>
      </c>
      <c r="C8" s="90">
        <v>93035.51</v>
      </c>
      <c r="D8" s="96">
        <v>0</v>
      </c>
      <c r="E8" s="96">
        <v>0</v>
      </c>
      <c r="F8" s="96">
        <v>0</v>
      </c>
      <c r="G8" s="96">
        <v>0</v>
      </c>
      <c r="H8" s="96">
        <v>0</v>
      </c>
      <c r="I8" s="96">
        <v>0</v>
      </c>
      <c r="J8" s="96">
        <v>0</v>
      </c>
      <c r="K8" s="96">
        <v>37034.849999999991</v>
      </c>
      <c r="L8" s="96">
        <v>56000.66</v>
      </c>
      <c r="M8" s="96">
        <v>0</v>
      </c>
      <c r="N8" s="96">
        <v>0</v>
      </c>
      <c r="O8" s="96">
        <v>0</v>
      </c>
      <c r="P8" s="96">
        <v>0</v>
      </c>
      <c r="Q8" s="97">
        <v>0</v>
      </c>
    </row>
    <row r="9" spans="1:17" s="93" customFormat="1" x14ac:dyDescent="0.2">
      <c r="A9" s="94">
        <v>3213</v>
      </c>
      <c r="B9" s="95" t="s">
        <v>92</v>
      </c>
      <c r="C9" s="90">
        <v>11418.79</v>
      </c>
      <c r="D9" s="96">
        <v>0</v>
      </c>
      <c r="E9" s="96">
        <v>0</v>
      </c>
      <c r="F9" s="96">
        <v>0</v>
      </c>
      <c r="G9" s="96">
        <v>0</v>
      </c>
      <c r="H9" s="96">
        <v>0</v>
      </c>
      <c r="I9" s="96">
        <v>0</v>
      </c>
      <c r="J9" s="96">
        <v>0</v>
      </c>
      <c r="K9" s="96">
        <v>7197.8700000000008</v>
      </c>
      <c r="L9" s="96">
        <v>4220.92</v>
      </c>
      <c r="M9" s="96">
        <v>0</v>
      </c>
      <c r="N9" s="96">
        <v>0</v>
      </c>
      <c r="O9" s="96">
        <v>0</v>
      </c>
      <c r="P9" s="96">
        <v>0</v>
      </c>
      <c r="Q9" s="97">
        <v>0</v>
      </c>
    </row>
    <row r="10" spans="1:17" s="93" customFormat="1" x14ac:dyDescent="0.2">
      <c r="A10" s="94">
        <v>3214</v>
      </c>
      <c r="B10" s="95" t="s">
        <v>93</v>
      </c>
      <c r="C10" s="90">
        <v>0</v>
      </c>
      <c r="D10" s="96">
        <v>0</v>
      </c>
      <c r="E10" s="96">
        <v>0</v>
      </c>
      <c r="F10" s="96">
        <v>0</v>
      </c>
      <c r="G10" s="96">
        <v>0</v>
      </c>
      <c r="H10" s="96">
        <v>0</v>
      </c>
      <c r="I10" s="96">
        <v>0</v>
      </c>
      <c r="J10" s="96">
        <v>0</v>
      </c>
      <c r="K10" s="96">
        <v>0</v>
      </c>
      <c r="L10" s="96">
        <v>0</v>
      </c>
      <c r="M10" s="96">
        <v>0</v>
      </c>
      <c r="N10" s="96">
        <v>0</v>
      </c>
      <c r="O10" s="96">
        <v>0</v>
      </c>
      <c r="P10" s="96">
        <v>0</v>
      </c>
      <c r="Q10" s="97">
        <v>0</v>
      </c>
    </row>
    <row r="11" spans="1:17" s="93" customFormat="1" x14ac:dyDescent="0.2">
      <c r="A11" s="94">
        <v>3221</v>
      </c>
      <c r="B11" s="95" t="s">
        <v>214</v>
      </c>
      <c r="C11" s="90">
        <v>68983.69</v>
      </c>
      <c r="D11" s="96">
        <v>195</v>
      </c>
      <c r="E11" s="96">
        <v>0</v>
      </c>
      <c r="F11" s="96">
        <v>0</v>
      </c>
      <c r="G11" s="96">
        <v>0</v>
      </c>
      <c r="H11" s="96">
        <v>0</v>
      </c>
      <c r="I11" s="96">
        <v>0</v>
      </c>
      <c r="J11" s="96">
        <v>3486.93</v>
      </c>
      <c r="K11" s="96">
        <v>27527.1</v>
      </c>
      <c r="L11" s="96">
        <v>37774.660000000003</v>
      </c>
      <c r="M11" s="96">
        <v>0</v>
      </c>
      <c r="N11" s="96">
        <v>0</v>
      </c>
      <c r="O11" s="96">
        <v>0</v>
      </c>
      <c r="P11" s="96">
        <v>0</v>
      </c>
      <c r="Q11" s="97">
        <v>0</v>
      </c>
    </row>
    <row r="12" spans="1:17" s="93" customFormat="1" x14ac:dyDescent="0.2">
      <c r="A12" s="94">
        <v>3222</v>
      </c>
      <c r="B12" s="95" t="s">
        <v>96</v>
      </c>
      <c r="C12" s="90">
        <v>17556.16</v>
      </c>
      <c r="D12" s="96">
        <v>0</v>
      </c>
      <c r="E12" s="96">
        <v>0</v>
      </c>
      <c r="F12" s="96">
        <v>0</v>
      </c>
      <c r="G12" s="96">
        <v>0</v>
      </c>
      <c r="H12" s="96">
        <v>0</v>
      </c>
      <c r="I12" s="96">
        <v>0</v>
      </c>
      <c r="J12" s="96">
        <v>0</v>
      </c>
      <c r="K12" s="96">
        <v>17294.96</v>
      </c>
      <c r="L12" s="96">
        <v>261.2</v>
      </c>
      <c r="M12" s="96">
        <v>0</v>
      </c>
      <c r="N12" s="96">
        <v>0</v>
      </c>
      <c r="O12" s="96">
        <v>0</v>
      </c>
      <c r="P12" s="96">
        <v>0</v>
      </c>
      <c r="Q12" s="97">
        <v>0</v>
      </c>
    </row>
    <row r="13" spans="1:17" s="93" customFormat="1" x14ac:dyDescent="0.2">
      <c r="A13" s="94">
        <v>3223</v>
      </c>
      <c r="B13" s="95" t="s">
        <v>97</v>
      </c>
      <c r="C13" s="90">
        <v>134550.82999999999</v>
      </c>
      <c r="D13" s="96">
        <v>0</v>
      </c>
      <c r="E13" s="96">
        <v>0</v>
      </c>
      <c r="F13" s="96">
        <v>0</v>
      </c>
      <c r="G13" s="96">
        <v>30000</v>
      </c>
      <c r="H13" s="96">
        <v>0</v>
      </c>
      <c r="I13" s="96">
        <v>0</v>
      </c>
      <c r="J13" s="96">
        <v>6553.45</v>
      </c>
      <c r="K13" s="96">
        <v>62696.179999999993</v>
      </c>
      <c r="L13" s="96">
        <v>35301.199999999997</v>
      </c>
      <c r="M13" s="96">
        <v>0</v>
      </c>
      <c r="N13" s="96">
        <v>0</v>
      </c>
      <c r="O13" s="96">
        <v>0</v>
      </c>
      <c r="P13" s="96">
        <v>0</v>
      </c>
      <c r="Q13" s="97">
        <v>0</v>
      </c>
    </row>
    <row r="14" spans="1:17" s="93" customFormat="1" x14ac:dyDescent="0.2">
      <c r="A14" s="94">
        <v>3224</v>
      </c>
      <c r="B14" s="95" t="s">
        <v>206</v>
      </c>
      <c r="C14" s="90">
        <v>42142.92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4377.21</v>
      </c>
      <c r="K14" s="96">
        <v>33444.07</v>
      </c>
      <c r="L14" s="96">
        <v>1626.64</v>
      </c>
      <c r="M14" s="96">
        <v>0</v>
      </c>
      <c r="N14" s="96">
        <v>0</v>
      </c>
      <c r="O14" s="96">
        <v>0</v>
      </c>
      <c r="P14" s="96">
        <v>2695</v>
      </c>
      <c r="Q14" s="97">
        <v>0</v>
      </c>
    </row>
    <row r="15" spans="1:17" s="93" customFormat="1" x14ac:dyDescent="0.2">
      <c r="A15" s="94">
        <v>3225</v>
      </c>
      <c r="B15" s="95" t="s">
        <v>215</v>
      </c>
      <c r="C15" s="90">
        <v>3337.35</v>
      </c>
      <c r="D15" s="96">
        <v>0</v>
      </c>
      <c r="E15" s="96">
        <v>0</v>
      </c>
      <c r="F15" s="96">
        <v>0</v>
      </c>
      <c r="G15" s="96">
        <v>0</v>
      </c>
      <c r="H15" s="96">
        <v>0</v>
      </c>
      <c r="I15" s="96">
        <v>0</v>
      </c>
      <c r="J15" s="96">
        <v>0</v>
      </c>
      <c r="K15" s="96">
        <v>1811.87</v>
      </c>
      <c r="L15" s="96">
        <v>1525.48</v>
      </c>
      <c r="M15" s="96">
        <v>0</v>
      </c>
      <c r="N15" s="96">
        <v>0</v>
      </c>
      <c r="O15" s="96">
        <v>0</v>
      </c>
      <c r="P15" s="96">
        <v>0</v>
      </c>
      <c r="Q15" s="97">
        <v>0</v>
      </c>
    </row>
    <row r="16" spans="1:17" s="93" customFormat="1" x14ac:dyDescent="0.2">
      <c r="A16" s="94">
        <v>3227</v>
      </c>
      <c r="B16" s="95" t="s">
        <v>216</v>
      </c>
      <c r="C16" s="90">
        <v>1212.95</v>
      </c>
      <c r="D16" s="96">
        <v>0</v>
      </c>
      <c r="E16" s="96">
        <v>0</v>
      </c>
      <c r="F16" s="96">
        <v>0</v>
      </c>
      <c r="G16" s="96">
        <v>0</v>
      </c>
      <c r="H16" s="96">
        <v>0</v>
      </c>
      <c r="I16" s="96">
        <v>0</v>
      </c>
      <c r="J16" s="96">
        <v>0</v>
      </c>
      <c r="K16" s="96">
        <v>846.85</v>
      </c>
      <c r="L16" s="96">
        <v>366.1</v>
      </c>
      <c r="M16" s="96">
        <v>0</v>
      </c>
      <c r="N16" s="96">
        <v>0</v>
      </c>
      <c r="O16" s="96">
        <v>0</v>
      </c>
      <c r="P16" s="96">
        <v>0</v>
      </c>
      <c r="Q16" s="97">
        <v>0</v>
      </c>
    </row>
    <row r="17" spans="1:17" s="93" customFormat="1" x14ac:dyDescent="0.2">
      <c r="A17" s="94">
        <v>3231</v>
      </c>
      <c r="B17" s="95" t="s">
        <v>102</v>
      </c>
      <c r="C17" s="90">
        <v>28799.88</v>
      </c>
      <c r="D17" s="96">
        <v>0</v>
      </c>
      <c r="E17" s="96">
        <v>0</v>
      </c>
      <c r="F17" s="96">
        <v>0</v>
      </c>
      <c r="G17" s="96">
        <v>0</v>
      </c>
      <c r="H17" s="96">
        <v>0</v>
      </c>
      <c r="I17" s="96">
        <v>0</v>
      </c>
      <c r="J17" s="96">
        <v>5242.76</v>
      </c>
      <c r="K17" s="96">
        <v>12221.93</v>
      </c>
      <c r="L17" s="96">
        <v>11335.19</v>
      </c>
      <c r="M17" s="96">
        <v>0</v>
      </c>
      <c r="N17" s="96">
        <v>0</v>
      </c>
      <c r="O17" s="96">
        <v>0</v>
      </c>
      <c r="P17" s="96">
        <v>0</v>
      </c>
      <c r="Q17" s="97">
        <v>0</v>
      </c>
    </row>
    <row r="18" spans="1:17" s="93" customFormat="1" x14ac:dyDescent="0.2">
      <c r="A18" s="94">
        <v>3232</v>
      </c>
      <c r="B18" s="95" t="s">
        <v>103</v>
      </c>
      <c r="C18" s="90">
        <v>170063.64</v>
      </c>
      <c r="D18" s="96">
        <v>0</v>
      </c>
      <c r="E18" s="96">
        <v>0</v>
      </c>
      <c r="F18" s="96">
        <v>0</v>
      </c>
      <c r="G18" s="96">
        <v>0</v>
      </c>
      <c r="H18" s="96">
        <v>0</v>
      </c>
      <c r="I18" s="96">
        <v>0</v>
      </c>
      <c r="J18" s="96">
        <v>3486.93</v>
      </c>
      <c r="K18" s="96">
        <v>118987.08000000002</v>
      </c>
      <c r="L18" s="96">
        <v>47589.63</v>
      </c>
      <c r="M18" s="96">
        <v>0</v>
      </c>
      <c r="N18" s="96">
        <v>0</v>
      </c>
      <c r="O18" s="96">
        <v>0</v>
      </c>
      <c r="P18" s="96">
        <v>0</v>
      </c>
      <c r="Q18" s="97">
        <v>0</v>
      </c>
    </row>
    <row r="19" spans="1:17" s="93" customFormat="1" x14ac:dyDescent="0.2">
      <c r="A19" s="94">
        <v>3233</v>
      </c>
      <c r="B19" s="95" t="s">
        <v>104</v>
      </c>
      <c r="C19" s="90">
        <v>6609.62</v>
      </c>
      <c r="D19" s="96">
        <v>0</v>
      </c>
      <c r="E19" s="96">
        <v>0</v>
      </c>
      <c r="F19" s="96">
        <v>0</v>
      </c>
      <c r="G19" s="96">
        <v>0</v>
      </c>
      <c r="H19" s="96">
        <v>0</v>
      </c>
      <c r="I19" s="96">
        <v>0</v>
      </c>
      <c r="J19" s="96">
        <v>0</v>
      </c>
      <c r="K19" s="96">
        <v>6487.16</v>
      </c>
      <c r="L19" s="96">
        <v>122.46</v>
      </c>
      <c r="M19" s="96">
        <v>0</v>
      </c>
      <c r="N19" s="96">
        <v>0</v>
      </c>
      <c r="O19" s="96">
        <v>0</v>
      </c>
      <c r="P19" s="96">
        <v>0</v>
      </c>
      <c r="Q19" s="97">
        <v>0</v>
      </c>
    </row>
    <row r="20" spans="1:17" s="93" customFormat="1" x14ac:dyDescent="0.2">
      <c r="A20" s="94">
        <v>3234</v>
      </c>
      <c r="B20" s="95" t="s">
        <v>105</v>
      </c>
      <c r="C20" s="90">
        <v>218929.92000000001</v>
      </c>
      <c r="D20" s="96">
        <v>0</v>
      </c>
      <c r="E20" s="96">
        <v>0</v>
      </c>
      <c r="F20" s="96">
        <v>0</v>
      </c>
      <c r="G20" s="96">
        <v>0</v>
      </c>
      <c r="H20" s="96">
        <v>0</v>
      </c>
      <c r="I20" s="96">
        <v>0</v>
      </c>
      <c r="J20" s="96">
        <v>3932.0699999999997</v>
      </c>
      <c r="K20" s="96">
        <v>14982.700000000012</v>
      </c>
      <c r="L20" s="96">
        <v>200015.15</v>
      </c>
      <c r="M20" s="96">
        <v>0</v>
      </c>
      <c r="N20" s="96">
        <v>0</v>
      </c>
      <c r="O20" s="96">
        <v>0</v>
      </c>
      <c r="P20" s="96">
        <v>0</v>
      </c>
      <c r="Q20" s="97">
        <v>0</v>
      </c>
    </row>
    <row r="21" spans="1:17" s="93" customFormat="1" x14ac:dyDescent="0.2">
      <c r="A21" s="94">
        <v>3235</v>
      </c>
      <c r="B21" s="95" t="s">
        <v>106</v>
      </c>
      <c r="C21" s="90">
        <v>243017.48</v>
      </c>
      <c r="D21" s="96">
        <v>0</v>
      </c>
      <c r="E21" s="96">
        <v>0</v>
      </c>
      <c r="F21" s="96">
        <v>0</v>
      </c>
      <c r="G21" s="96">
        <v>0</v>
      </c>
      <c r="H21" s="96">
        <v>0</v>
      </c>
      <c r="I21" s="96">
        <v>0</v>
      </c>
      <c r="J21" s="96">
        <v>0</v>
      </c>
      <c r="K21" s="96">
        <v>224932.08000000002</v>
      </c>
      <c r="L21" s="96">
        <v>18085.400000000001</v>
      </c>
      <c r="M21" s="96">
        <v>0</v>
      </c>
      <c r="N21" s="96">
        <v>0</v>
      </c>
      <c r="O21" s="96">
        <v>0</v>
      </c>
      <c r="P21" s="96">
        <v>0</v>
      </c>
      <c r="Q21" s="97">
        <v>0</v>
      </c>
    </row>
    <row r="22" spans="1:17" s="93" customFormat="1" x14ac:dyDescent="0.2">
      <c r="A22" s="94">
        <v>3236</v>
      </c>
      <c r="B22" s="95" t="s">
        <v>107</v>
      </c>
      <c r="C22" s="90">
        <v>162130.9</v>
      </c>
      <c r="D22" s="96">
        <v>4074.36</v>
      </c>
      <c r="E22" s="96">
        <v>0</v>
      </c>
      <c r="F22" s="96">
        <v>0</v>
      </c>
      <c r="G22" s="96">
        <v>0</v>
      </c>
      <c r="H22" s="96">
        <v>0</v>
      </c>
      <c r="I22" s="96">
        <v>0</v>
      </c>
      <c r="J22" s="96">
        <v>8729.69</v>
      </c>
      <c r="K22" s="96">
        <v>89721.18</v>
      </c>
      <c r="L22" s="96">
        <v>59605.67</v>
      </c>
      <c r="M22" s="96">
        <v>0</v>
      </c>
      <c r="N22" s="96">
        <v>0</v>
      </c>
      <c r="O22" s="96">
        <v>0</v>
      </c>
      <c r="P22" s="96">
        <v>0</v>
      </c>
      <c r="Q22" s="97">
        <v>0</v>
      </c>
    </row>
    <row r="23" spans="1:17" s="93" customFormat="1" x14ac:dyDescent="0.2">
      <c r="A23" s="94">
        <v>3237</v>
      </c>
      <c r="B23" s="95" t="s">
        <v>108</v>
      </c>
      <c r="C23" s="90">
        <v>108790.66</v>
      </c>
      <c r="D23" s="96">
        <v>7445</v>
      </c>
      <c r="E23" s="96">
        <v>0</v>
      </c>
      <c r="F23" s="96">
        <v>0</v>
      </c>
      <c r="G23" s="96">
        <v>0</v>
      </c>
      <c r="H23" s="96">
        <v>0</v>
      </c>
      <c r="I23" s="96">
        <v>0</v>
      </c>
      <c r="J23" s="96">
        <v>0</v>
      </c>
      <c r="K23" s="96">
        <v>78711.360000000001</v>
      </c>
      <c r="L23" s="96">
        <v>22634.3</v>
      </c>
      <c r="M23" s="96">
        <v>0</v>
      </c>
      <c r="N23" s="96">
        <v>0</v>
      </c>
      <c r="O23" s="96">
        <v>0</v>
      </c>
      <c r="P23" s="96">
        <v>0</v>
      </c>
      <c r="Q23" s="97">
        <v>0</v>
      </c>
    </row>
    <row r="24" spans="1:17" s="93" customFormat="1" x14ac:dyDescent="0.2">
      <c r="A24" s="94">
        <v>3238</v>
      </c>
      <c r="B24" s="95" t="s">
        <v>109</v>
      </c>
      <c r="C24" s="90">
        <v>122315.08</v>
      </c>
      <c r="D24" s="96">
        <v>0</v>
      </c>
      <c r="E24" s="96">
        <v>0</v>
      </c>
      <c r="F24" s="96">
        <v>0</v>
      </c>
      <c r="G24" s="96">
        <v>0</v>
      </c>
      <c r="H24" s="96">
        <v>0</v>
      </c>
      <c r="I24" s="96">
        <v>0</v>
      </c>
      <c r="J24" s="96">
        <v>0</v>
      </c>
      <c r="K24" s="96">
        <v>70996.540000000008</v>
      </c>
      <c r="L24" s="96">
        <v>51318.54</v>
      </c>
      <c r="M24" s="96">
        <v>0</v>
      </c>
      <c r="N24" s="96">
        <v>0</v>
      </c>
      <c r="O24" s="96">
        <v>0</v>
      </c>
      <c r="P24" s="96">
        <v>0</v>
      </c>
      <c r="Q24" s="97">
        <v>0</v>
      </c>
    </row>
    <row r="25" spans="1:17" s="93" customFormat="1" x14ac:dyDescent="0.2">
      <c r="A25" s="94">
        <v>3239</v>
      </c>
      <c r="B25" s="95" t="s">
        <v>110</v>
      </c>
      <c r="C25" s="90">
        <v>237393.09</v>
      </c>
      <c r="D25" s="96">
        <v>0</v>
      </c>
      <c r="E25" s="96">
        <v>0</v>
      </c>
      <c r="F25" s="96">
        <v>0</v>
      </c>
      <c r="G25" s="96">
        <v>0</v>
      </c>
      <c r="H25" s="96">
        <v>0</v>
      </c>
      <c r="I25" s="96">
        <v>0</v>
      </c>
      <c r="J25" s="96">
        <v>0</v>
      </c>
      <c r="K25" s="96">
        <v>172714.41</v>
      </c>
      <c r="L25" s="96">
        <v>64678.68</v>
      </c>
      <c r="M25" s="96">
        <v>0</v>
      </c>
      <c r="N25" s="96">
        <v>0</v>
      </c>
      <c r="O25" s="96">
        <v>0</v>
      </c>
      <c r="P25" s="96">
        <v>0</v>
      </c>
      <c r="Q25" s="97">
        <v>0</v>
      </c>
    </row>
    <row r="26" spans="1:17" s="93" customFormat="1" x14ac:dyDescent="0.2">
      <c r="A26" s="94">
        <v>3241</v>
      </c>
      <c r="B26" s="95" t="s">
        <v>111</v>
      </c>
      <c r="C26" s="90">
        <v>4034.65</v>
      </c>
      <c r="D26" s="96">
        <v>0</v>
      </c>
      <c r="E26" s="96">
        <v>0</v>
      </c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4034.65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7">
        <v>0</v>
      </c>
    </row>
    <row r="27" spans="1:17" s="93" customFormat="1" x14ac:dyDescent="0.2">
      <c r="A27" s="98">
        <v>3251</v>
      </c>
      <c r="B27" s="95" t="s">
        <v>188</v>
      </c>
      <c r="C27" s="90">
        <v>885674.5</v>
      </c>
      <c r="D27" s="96">
        <v>5620.77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10905.93</v>
      </c>
      <c r="K27" s="96">
        <v>96460.570000000065</v>
      </c>
      <c r="L27" s="96">
        <v>772687.23</v>
      </c>
      <c r="M27" s="96">
        <v>0</v>
      </c>
      <c r="N27" s="96">
        <v>0</v>
      </c>
      <c r="O27" s="96">
        <v>0</v>
      </c>
      <c r="P27" s="96">
        <v>0</v>
      </c>
      <c r="Q27" s="97">
        <v>0</v>
      </c>
    </row>
    <row r="28" spans="1:17" s="93" customFormat="1" x14ac:dyDescent="0.2">
      <c r="A28" s="98">
        <v>3251</v>
      </c>
      <c r="B28" s="95" t="s">
        <v>217</v>
      </c>
      <c r="C28" s="90">
        <v>1553073.56</v>
      </c>
      <c r="D28" s="96">
        <v>0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0</v>
      </c>
      <c r="L28" s="96">
        <v>0</v>
      </c>
      <c r="M28" s="96">
        <v>1553073.56</v>
      </c>
      <c r="N28" s="96">
        <v>0</v>
      </c>
      <c r="O28" s="96">
        <v>0</v>
      </c>
      <c r="P28" s="96">
        <v>0</v>
      </c>
      <c r="Q28" s="97">
        <v>0</v>
      </c>
    </row>
    <row r="29" spans="1:17" s="93" customFormat="1" x14ac:dyDescent="0.2">
      <c r="A29" s="94">
        <v>3252</v>
      </c>
      <c r="B29" s="95" t="s">
        <v>167</v>
      </c>
      <c r="C29" s="90">
        <v>20408.310000000001</v>
      </c>
      <c r="D29" s="96">
        <v>0</v>
      </c>
      <c r="E29" s="96">
        <v>0</v>
      </c>
      <c r="F29" s="96">
        <v>0</v>
      </c>
      <c r="G29" s="96">
        <v>0</v>
      </c>
      <c r="H29" s="96">
        <v>0</v>
      </c>
      <c r="I29" s="96">
        <v>0</v>
      </c>
      <c r="J29" s="96">
        <v>0</v>
      </c>
      <c r="K29" s="96">
        <v>0</v>
      </c>
      <c r="L29" s="96">
        <v>20408.310000000001</v>
      </c>
      <c r="M29" s="96">
        <v>0</v>
      </c>
      <c r="N29" s="96">
        <v>0</v>
      </c>
      <c r="O29" s="96">
        <v>0</v>
      </c>
      <c r="P29" s="96">
        <v>0</v>
      </c>
      <c r="Q29" s="97">
        <v>0</v>
      </c>
    </row>
    <row r="30" spans="1:17" s="93" customFormat="1" x14ac:dyDescent="0.2">
      <c r="A30" s="94">
        <v>3291</v>
      </c>
      <c r="B30" s="95" t="s">
        <v>189</v>
      </c>
      <c r="C30" s="90">
        <v>9580.11</v>
      </c>
      <c r="D30" s="96">
        <v>0</v>
      </c>
      <c r="E30" s="96">
        <v>0</v>
      </c>
      <c r="F30" s="96">
        <v>0</v>
      </c>
      <c r="G30" s="96">
        <v>0</v>
      </c>
      <c r="H30" s="96">
        <v>0</v>
      </c>
      <c r="I30" s="96">
        <v>0</v>
      </c>
      <c r="J30" s="96">
        <v>0</v>
      </c>
      <c r="K30" s="96">
        <v>9580.11</v>
      </c>
      <c r="L30" s="96">
        <v>0</v>
      </c>
      <c r="M30" s="96">
        <v>0</v>
      </c>
      <c r="N30" s="96">
        <v>0</v>
      </c>
      <c r="O30" s="96">
        <v>0</v>
      </c>
      <c r="P30" s="96">
        <v>0</v>
      </c>
      <c r="Q30" s="97">
        <v>0</v>
      </c>
    </row>
    <row r="31" spans="1:17" s="93" customFormat="1" x14ac:dyDescent="0.2">
      <c r="A31" s="94">
        <v>3292</v>
      </c>
      <c r="B31" s="95" t="s">
        <v>114</v>
      </c>
      <c r="C31" s="90">
        <v>82835.12</v>
      </c>
      <c r="D31" s="96">
        <v>0</v>
      </c>
      <c r="E31" s="96">
        <v>0</v>
      </c>
      <c r="F31" s="96">
        <v>0</v>
      </c>
      <c r="G31" s="96">
        <v>0</v>
      </c>
      <c r="H31" s="96">
        <v>0</v>
      </c>
      <c r="I31" s="96">
        <v>0</v>
      </c>
      <c r="J31" s="96">
        <v>0</v>
      </c>
      <c r="K31" s="96">
        <v>81686.659999999989</v>
      </c>
      <c r="L31" s="96">
        <v>1148.46</v>
      </c>
      <c r="M31" s="96">
        <v>0</v>
      </c>
      <c r="N31" s="96">
        <v>0</v>
      </c>
      <c r="O31" s="96">
        <v>0</v>
      </c>
      <c r="P31" s="96">
        <v>0</v>
      </c>
      <c r="Q31" s="97">
        <v>0</v>
      </c>
    </row>
    <row r="32" spans="1:17" s="93" customFormat="1" x14ac:dyDescent="0.2">
      <c r="A32" s="94">
        <v>3293</v>
      </c>
      <c r="B32" s="95" t="s">
        <v>115</v>
      </c>
      <c r="C32" s="90">
        <v>7679.89</v>
      </c>
      <c r="D32" s="96">
        <v>0</v>
      </c>
      <c r="E32" s="96">
        <v>0</v>
      </c>
      <c r="F32" s="96">
        <v>0</v>
      </c>
      <c r="G32" s="96">
        <v>0</v>
      </c>
      <c r="H32" s="96">
        <v>0</v>
      </c>
      <c r="I32" s="96">
        <v>0</v>
      </c>
      <c r="J32" s="96">
        <v>0</v>
      </c>
      <c r="K32" s="96">
        <v>7679.89</v>
      </c>
      <c r="L32" s="96">
        <v>0</v>
      </c>
      <c r="M32" s="96">
        <v>0</v>
      </c>
      <c r="N32" s="96">
        <v>0</v>
      </c>
      <c r="O32" s="96">
        <v>0</v>
      </c>
      <c r="P32" s="96">
        <v>0</v>
      </c>
      <c r="Q32" s="97">
        <v>0</v>
      </c>
    </row>
    <row r="33" spans="1:17" s="93" customFormat="1" x14ac:dyDescent="0.2">
      <c r="A33" s="94">
        <v>3294</v>
      </c>
      <c r="B33" s="95" t="s">
        <v>207</v>
      </c>
      <c r="C33" s="90">
        <v>4212.72</v>
      </c>
      <c r="D33" s="96">
        <v>0</v>
      </c>
      <c r="E33" s="96">
        <v>0</v>
      </c>
      <c r="F33" s="96">
        <v>0</v>
      </c>
      <c r="G33" s="96">
        <v>0</v>
      </c>
      <c r="H33" s="96">
        <v>0</v>
      </c>
      <c r="I33" s="96">
        <v>0</v>
      </c>
      <c r="J33" s="96">
        <v>0</v>
      </c>
      <c r="K33" s="96">
        <v>4212.72</v>
      </c>
      <c r="L33" s="96">
        <v>0</v>
      </c>
      <c r="M33" s="96">
        <v>0</v>
      </c>
      <c r="N33" s="96">
        <v>0</v>
      </c>
      <c r="O33" s="96">
        <v>0</v>
      </c>
      <c r="P33" s="96">
        <v>0</v>
      </c>
      <c r="Q33" s="97">
        <v>0</v>
      </c>
    </row>
    <row r="34" spans="1:17" s="93" customFormat="1" x14ac:dyDescent="0.2">
      <c r="A34" s="94">
        <v>3295</v>
      </c>
      <c r="B34" s="95" t="s">
        <v>117</v>
      </c>
      <c r="C34" s="90">
        <v>1492.26</v>
      </c>
      <c r="D34" s="96">
        <v>0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0</v>
      </c>
      <c r="K34" s="96">
        <v>1492.26</v>
      </c>
      <c r="L34" s="96">
        <v>0</v>
      </c>
      <c r="M34" s="96">
        <v>0</v>
      </c>
      <c r="N34" s="96">
        <v>0</v>
      </c>
      <c r="O34" s="96">
        <v>0</v>
      </c>
      <c r="P34" s="96">
        <v>0</v>
      </c>
      <c r="Q34" s="97">
        <v>0</v>
      </c>
    </row>
    <row r="35" spans="1:17" s="93" customFormat="1" x14ac:dyDescent="0.2">
      <c r="A35" s="94">
        <v>3296</v>
      </c>
      <c r="B35" s="95" t="s">
        <v>218</v>
      </c>
      <c r="C35" s="90">
        <v>0</v>
      </c>
      <c r="D35" s="96">
        <v>0</v>
      </c>
      <c r="E35" s="96">
        <v>0</v>
      </c>
      <c r="F35" s="96">
        <v>0</v>
      </c>
      <c r="G35" s="96">
        <v>0</v>
      </c>
      <c r="H35" s="96">
        <v>0</v>
      </c>
      <c r="I35" s="96">
        <v>0</v>
      </c>
      <c r="J35" s="96">
        <v>0</v>
      </c>
      <c r="K35" s="96">
        <v>0</v>
      </c>
      <c r="L35" s="96">
        <v>0</v>
      </c>
      <c r="M35" s="96">
        <v>0</v>
      </c>
      <c r="N35" s="96">
        <v>0</v>
      </c>
      <c r="O35" s="96">
        <v>0</v>
      </c>
      <c r="P35" s="96">
        <v>0</v>
      </c>
      <c r="Q35" s="97">
        <v>0</v>
      </c>
    </row>
    <row r="36" spans="1:17" s="93" customFormat="1" x14ac:dyDescent="0.2">
      <c r="A36" s="94">
        <v>3299</v>
      </c>
      <c r="B36" s="95" t="s">
        <v>112</v>
      </c>
      <c r="C36" s="90">
        <v>14262.55</v>
      </c>
      <c r="D36" s="96">
        <v>1407.5</v>
      </c>
      <c r="E36" s="96">
        <v>0</v>
      </c>
      <c r="F36" s="96">
        <v>0</v>
      </c>
      <c r="G36" s="96">
        <v>0</v>
      </c>
      <c r="H36" s="96">
        <v>0</v>
      </c>
      <c r="I36" s="96">
        <v>0</v>
      </c>
      <c r="J36" s="96">
        <v>0</v>
      </c>
      <c r="K36" s="96">
        <v>12443.269999999999</v>
      </c>
      <c r="L36" s="96">
        <v>411.78</v>
      </c>
      <c r="M36" s="96">
        <v>0</v>
      </c>
      <c r="N36" s="96">
        <v>0</v>
      </c>
      <c r="O36" s="96">
        <v>0</v>
      </c>
      <c r="P36" s="96">
        <v>0</v>
      </c>
      <c r="Q36" s="97">
        <v>0</v>
      </c>
    </row>
    <row r="37" spans="1:17" s="93" customFormat="1" x14ac:dyDescent="0.2">
      <c r="A37" s="94">
        <v>3431</v>
      </c>
      <c r="B37" s="95" t="s">
        <v>121</v>
      </c>
      <c r="C37" s="90">
        <v>9850.35</v>
      </c>
      <c r="D37" s="96">
        <v>0</v>
      </c>
      <c r="E37" s="96">
        <v>0</v>
      </c>
      <c r="F37" s="96">
        <v>0</v>
      </c>
      <c r="G37" s="96">
        <v>0</v>
      </c>
      <c r="H37" s="96">
        <v>0</v>
      </c>
      <c r="I37" s="96">
        <v>0</v>
      </c>
      <c r="J37" s="96">
        <v>0</v>
      </c>
      <c r="K37" s="96">
        <v>9850.35</v>
      </c>
      <c r="L37" s="96">
        <v>0</v>
      </c>
      <c r="M37" s="96">
        <v>0</v>
      </c>
      <c r="N37" s="96">
        <v>0</v>
      </c>
      <c r="O37" s="96">
        <v>0</v>
      </c>
      <c r="P37" s="96">
        <v>0</v>
      </c>
      <c r="Q37" s="97">
        <v>0</v>
      </c>
    </row>
    <row r="38" spans="1:17" s="93" customFormat="1" x14ac:dyDescent="0.2">
      <c r="A38" s="94">
        <v>3432</v>
      </c>
      <c r="B38" s="95" t="s">
        <v>122</v>
      </c>
      <c r="C38" s="90">
        <v>177.16</v>
      </c>
      <c r="D38" s="96">
        <v>0</v>
      </c>
      <c r="E38" s="96">
        <v>0</v>
      </c>
      <c r="F38" s="96">
        <v>0</v>
      </c>
      <c r="G38" s="96">
        <v>0</v>
      </c>
      <c r="H38" s="96">
        <v>0</v>
      </c>
      <c r="I38" s="96">
        <v>0</v>
      </c>
      <c r="J38" s="96">
        <v>0</v>
      </c>
      <c r="K38" s="96">
        <v>177.16</v>
      </c>
      <c r="L38" s="96">
        <v>0</v>
      </c>
      <c r="M38" s="96">
        <v>0</v>
      </c>
      <c r="N38" s="96">
        <v>0</v>
      </c>
      <c r="O38" s="96">
        <v>0</v>
      </c>
      <c r="P38" s="96">
        <v>0</v>
      </c>
      <c r="Q38" s="97">
        <v>0</v>
      </c>
    </row>
    <row r="39" spans="1:17" s="93" customFormat="1" x14ac:dyDescent="0.2">
      <c r="A39" s="94">
        <v>3433</v>
      </c>
      <c r="B39" s="95" t="s">
        <v>123</v>
      </c>
      <c r="C39" s="90">
        <v>87.06</v>
      </c>
      <c r="D39" s="96">
        <v>0</v>
      </c>
      <c r="E39" s="96">
        <v>0</v>
      </c>
      <c r="F39" s="96">
        <v>0</v>
      </c>
      <c r="G39" s="96">
        <v>0</v>
      </c>
      <c r="H39" s="96">
        <v>0</v>
      </c>
      <c r="I39" s="96">
        <v>0</v>
      </c>
      <c r="J39" s="96">
        <v>0</v>
      </c>
      <c r="K39" s="96">
        <v>87.06</v>
      </c>
      <c r="L39" s="96">
        <v>0</v>
      </c>
      <c r="M39" s="96">
        <v>0</v>
      </c>
      <c r="N39" s="96">
        <v>0</v>
      </c>
      <c r="O39" s="96">
        <v>0</v>
      </c>
      <c r="P39" s="96">
        <v>0</v>
      </c>
      <c r="Q39" s="97">
        <v>0</v>
      </c>
    </row>
    <row r="40" spans="1:17" s="93" customFormat="1" x14ac:dyDescent="0.2">
      <c r="A40" s="94">
        <v>4123</v>
      </c>
      <c r="B40" s="95" t="s">
        <v>219</v>
      </c>
      <c r="C40" s="90">
        <v>0</v>
      </c>
      <c r="D40" s="96">
        <v>0</v>
      </c>
      <c r="E40" s="96">
        <v>0</v>
      </c>
      <c r="F40" s="96">
        <v>0</v>
      </c>
      <c r="G40" s="96">
        <v>0</v>
      </c>
      <c r="H40" s="96">
        <v>0</v>
      </c>
      <c r="I40" s="96">
        <v>0</v>
      </c>
      <c r="J40" s="96">
        <v>0</v>
      </c>
      <c r="K40" s="96">
        <v>0</v>
      </c>
      <c r="L40" s="96">
        <v>0</v>
      </c>
      <c r="M40" s="96">
        <v>0</v>
      </c>
      <c r="N40" s="96">
        <v>0</v>
      </c>
      <c r="O40" s="96">
        <v>0</v>
      </c>
      <c r="P40" s="96">
        <v>0</v>
      </c>
      <c r="Q40" s="97">
        <v>0</v>
      </c>
    </row>
    <row r="41" spans="1:17" s="93" customFormat="1" x14ac:dyDescent="0.2">
      <c r="A41" s="94">
        <v>4212</v>
      </c>
      <c r="B41" s="95" t="s">
        <v>130</v>
      </c>
      <c r="C41" s="90">
        <v>0</v>
      </c>
      <c r="D41" s="96">
        <v>0</v>
      </c>
      <c r="E41" s="96">
        <v>0</v>
      </c>
      <c r="F41" s="96">
        <v>0</v>
      </c>
      <c r="G41" s="96">
        <v>0</v>
      </c>
      <c r="H41" s="96">
        <v>0</v>
      </c>
      <c r="I41" s="96">
        <v>0</v>
      </c>
      <c r="J41" s="96">
        <v>0</v>
      </c>
      <c r="K41" s="96">
        <v>0</v>
      </c>
      <c r="L41" s="96">
        <v>0</v>
      </c>
      <c r="M41" s="96">
        <v>0</v>
      </c>
      <c r="N41" s="96">
        <v>0</v>
      </c>
      <c r="O41" s="96">
        <v>0</v>
      </c>
      <c r="P41" s="96">
        <v>0</v>
      </c>
      <c r="Q41" s="97">
        <v>0</v>
      </c>
    </row>
    <row r="42" spans="1:17" s="93" customFormat="1" x14ac:dyDescent="0.2">
      <c r="A42" s="94">
        <v>4221</v>
      </c>
      <c r="B42" s="95" t="s">
        <v>132</v>
      </c>
      <c r="C42" s="90">
        <v>12430.13</v>
      </c>
      <c r="D42" s="96">
        <v>0</v>
      </c>
      <c r="E42" s="96">
        <v>0</v>
      </c>
      <c r="F42" s="96">
        <v>0</v>
      </c>
      <c r="G42" s="96">
        <v>0</v>
      </c>
      <c r="H42" s="96">
        <v>0</v>
      </c>
      <c r="I42" s="96">
        <v>0</v>
      </c>
      <c r="J42" s="96">
        <v>0</v>
      </c>
      <c r="K42" s="96">
        <v>12430.13</v>
      </c>
      <c r="L42" s="96">
        <v>0</v>
      </c>
      <c r="M42" s="96">
        <v>0</v>
      </c>
      <c r="N42" s="96">
        <v>0</v>
      </c>
      <c r="O42" s="96">
        <v>0</v>
      </c>
      <c r="P42" s="96">
        <v>0</v>
      </c>
      <c r="Q42" s="97">
        <v>0</v>
      </c>
    </row>
    <row r="43" spans="1:17" s="93" customFormat="1" x14ac:dyDescent="0.2">
      <c r="A43" s="99">
        <v>4223</v>
      </c>
      <c r="B43" s="95" t="s">
        <v>134</v>
      </c>
      <c r="C43" s="90">
        <v>0</v>
      </c>
      <c r="D43" s="96">
        <v>0</v>
      </c>
      <c r="E43" s="96">
        <v>0</v>
      </c>
      <c r="F43" s="96">
        <v>0</v>
      </c>
      <c r="G43" s="96">
        <v>0</v>
      </c>
      <c r="H43" s="96">
        <v>0</v>
      </c>
      <c r="I43" s="96">
        <v>0</v>
      </c>
      <c r="J43" s="96">
        <v>0</v>
      </c>
      <c r="K43" s="96">
        <v>0</v>
      </c>
      <c r="L43" s="96">
        <v>0</v>
      </c>
      <c r="M43" s="96">
        <v>0</v>
      </c>
      <c r="N43" s="96">
        <v>0</v>
      </c>
      <c r="O43" s="96">
        <v>0</v>
      </c>
      <c r="P43" s="96">
        <v>0</v>
      </c>
      <c r="Q43" s="97">
        <v>0</v>
      </c>
    </row>
    <row r="44" spans="1:17" s="93" customFormat="1" x14ac:dyDescent="0.2">
      <c r="A44" s="94">
        <v>4224</v>
      </c>
      <c r="B44" s="95" t="s">
        <v>135</v>
      </c>
      <c r="C44" s="90">
        <v>90930.1</v>
      </c>
      <c r="D44" s="96">
        <v>0</v>
      </c>
      <c r="E44" s="96">
        <v>0</v>
      </c>
      <c r="F44" s="96">
        <v>0</v>
      </c>
      <c r="G44" s="96">
        <v>0</v>
      </c>
      <c r="H44" s="96">
        <v>0</v>
      </c>
      <c r="I44" s="96">
        <v>0</v>
      </c>
      <c r="J44" s="96">
        <v>0</v>
      </c>
      <c r="K44" s="96">
        <v>90930.1</v>
      </c>
      <c r="L44" s="96">
        <v>0</v>
      </c>
      <c r="M44" s="96">
        <v>0</v>
      </c>
      <c r="N44" s="96">
        <v>0</v>
      </c>
      <c r="O44" s="96">
        <v>0</v>
      </c>
      <c r="P44" s="96">
        <v>0</v>
      </c>
      <c r="Q44" s="97">
        <v>0</v>
      </c>
    </row>
    <row r="45" spans="1:17" s="93" customFormat="1" x14ac:dyDescent="0.2">
      <c r="A45" s="94">
        <v>4225</v>
      </c>
      <c r="B45" s="95" t="s">
        <v>136</v>
      </c>
      <c r="C45" s="90">
        <v>0</v>
      </c>
      <c r="D45" s="96">
        <v>0</v>
      </c>
      <c r="E45" s="96">
        <v>0</v>
      </c>
      <c r="F45" s="96">
        <v>0</v>
      </c>
      <c r="G45" s="96">
        <v>0</v>
      </c>
      <c r="H45" s="96">
        <v>0</v>
      </c>
      <c r="I45" s="96">
        <v>0</v>
      </c>
      <c r="J45" s="96">
        <v>0</v>
      </c>
      <c r="K45" s="96">
        <v>0</v>
      </c>
      <c r="L45" s="96">
        <v>0</v>
      </c>
      <c r="M45" s="96">
        <v>0</v>
      </c>
      <c r="N45" s="96">
        <v>0</v>
      </c>
      <c r="O45" s="96">
        <v>0</v>
      </c>
      <c r="P45" s="96">
        <v>0</v>
      </c>
      <c r="Q45" s="97">
        <v>0</v>
      </c>
    </row>
    <row r="46" spans="1:17" s="93" customFormat="1" x14ac:dyDescent="0.2">
      <c r="A46" s="94">
        <v>4227</v>
      </c>
      <c r="B46" s="95" t="s">
        <v>137</v>
      </c>
      <c r="C46" s="90">
        <v>0</v>
      </c>
      <c r="D46" s="96">
        <v>0</v>
      </c>
      <c r="E46" s="96">
        <v>0</v>
      </c>
      <c r="F46" s="96">
        <v>0</v>
      </c>
      <c r="G46" s="96">
        <v>0</v>
      </c>
      <c r="H46" s="96">
        <v>0</v>
      </c>
      <c r="I46" s="96">
        <v>0</v>
      </c>
      <c r="J46" s="96">
        <v>0</v>
      </c>
      <c r="K46" s="96">
        <v>0</v>
      </c>
      <c r="L46" s="96">
        <v>0</v>
      </c>
      <c r="M46" s="96">
        <v>0</v>
      </c>
      <c r="N46" s="96">
        <v>0</v>
      </c>
      <c r="O46" s="96">
        <v>0</v>
      </c>
      <c r="P46" s="96">
        <v>0</v>
      </c>
      <c r="Q46" s="97">
        <v>0</v>
      </c>
    </row>
    <row r="47" spans="1:17" s="93" customFormat="1" x14ac:dyDescent="0.2">
      <c r="A47" s="94">
        <v>4262</v>
      </c>
      <c r="B47" s="100" t="s">
        <v>220</v>
      </c>
      <c r="C47" s="90">
        <v>0</v>
      </c>
      <c r="D47" s="96">
        <v>0</v>
      </c>
      <c r="E47" s="96">
        <v>0</v>
      </c>
      <c r="F47" s="96">
        <v>0</v>
      </c>
      <c r="G47" s="96">
        <v>0</v>
      </c>
      <c r="H47" s="96">
        <v>0</v>
      </c>
      <c r="I47" s="96">
        <v>0</v>
      </c>
      <c r="J47" s="96">
        <v>0</v>
      </c>
      <c r="K47" s="96">
        <v>0</v>
      </c>
      <c r="L47" s="96">
        <v>0</v>
      </c>
      <c r="M47" s="96">
        <v>0</v>
      </c>
      <c r="N47" s="96">
        <v>0</v>
      </c>
      <c r="O47" s="96">
        <v>0</v>
      </c>
      <c r="P47" s="96">
        <v>0</v>
      </c>
      <c r="Q47" s="97">
        <v>0</v>
      </c>
    </row>
    <row r="48" spans="1:17" s="93" customFormat="1" x14ac:dyDescent="0.2">
      <c r="A48" s="101">
        <v>4511</v>
      </c>
      <c r="B48" s="102" t="s">
        <v>142</v>
      </c>
      <c r="C48" s="103">
        <v>1383228.69</v>
      </c>
      <c r="D48" s="96">
        <v>0</v>
      </c>
      <c r="E48" s="96">
        <v>0</v>
      </c>
      <c r="F48" s="96">
        <v>0</v>
      </c>
      <c r="G48" s="96">
        <v>0</v>
      </c>
      <c r="H48" s="96">
        <v>0</v>
      </c>
      <c r="I48" s="96">
        <v>0</v>
      </c>
      <c r="J48" s="96">
        <v>0</v>
      </c>
      <c r="K48" s="96">
        <v>0</v>
      </c>
      <c r="L48" s="96">
        <v>0</v>
      </c>
      <c r="M48" s="96">
        <v>1383228.69</v>
      </c>
      <c r="N48" s="96">
        <v>0</v>
      </c>
      <c r="O48" s="96">
        <v>0</v>
      </c>
      <c r="P48" s="96">
        <v>0</v>
      </c>
      <c r="Q48" s="97">
        <v>0</v>
      </c>
    </row>
    <row r="49" spans="1:17" s="93" customFormat="1" x14ac:dyDescent="0.2">
      <c r="A49" s="104">
        <v>6361</v>
      </c>
      <c r="B49" s="102" t="s">
        <v>42</v>
      </c>
      <c r="C49" s="105">
        <v>1458281.62</v>
      </c>
      <c r="D49" s="96">
        <v>0</v>
      </c>
      <c r="E49" s="96">
        <v>0</v>
      </c>
      <c r="F49" s="96">
        <v>0</v>
      </c>
      <c r="G49" s="96">
        <v>0</v>
      </c>
      <c r="H49" s="96">
        <v>0</v>
      </c>
      <c r="I49" s="96">
        <v>0</v>
      </c>
      <c r="J49" s="96">
        <v>0</v>
      </c>
      <c r="K49" s="96">
        <v>0</v>
      </c>
      <c r="L49" s="96">
        <v>0</v>
      </c>
      <c r="M49" s="96">
        <v>1458281.62</v>
      </c>
      <c r="N49" s="96">
        <v>0</v>
      </c>
      <c r="O49" s="96">
        <v>0</v>
      </c>
      <c r="P49" s="96">
        <v>0</v>
      </c>
      <c r="Q49" s="97">
        <v>0</v>
      </c>
    </row>
    <row r="50" spans="1:17" s="93" customFormat="1" x14ac:dyDescent="0.2">
      <c r="A50" s="106">
        <v>6362</v>
      </c>
      <c r="B50" s="107" t="s">
        <v>202</v>
      </c>
      <c r="C50" s="103">
        <v>784683.63</v>
      </c>
      <c r="D50" s="96">
        <v>0</v>
      </c>
      <c r="E50" s="96">
        <v>0</v>
      </c>
      <c r="F50" s="96">
        <v>0</v>
      </c>
      <c r="G50" s="96">
        <v>0</v>
      </c>
      <c r="H50" s="96">
        <v>0</v>
      </c>
      <c r="I50" s="96">
        <v>0</v>
      </c>
      <c r="J50" s="96">
        <v>0</v>
      </c>
      <c r="K50" s="96">
        <v>0</v>
      </c>
      <c r="L50" s="96">
        <v>0</v>
      </c>
      <c r="M50" s="96">
        <v>784683.63</v>
      </c>
      <c r="N50" s="96">
        <v>0</v>
      </c>
      <c r="O50" s="96">
        <v>0</v>
      </c>
      <c r="P50" s="96">
        <v>0</v>
      </c>
      <c r="Q50" s="97">
        <v>0</v>
      </c>
    </row>
    <row r="51" spans="1:17" s="93" customFormat="1" x14ac:dyDescent="0.2">
      <c r="A51" s="106">
        <v>6381</v>
      </c>
      <c r="B51" s="107" t="s">
        <v>225</v>
      </c>
      <c r="C51" s="103">
        <v>32123.38</v>
      </c>
      <c r="D51" s="96">
        <v>0</v>
      </c>
      <c r="E51" s="96">
        <v>0</v>
      </c>
      <c r="F51" s="96">
        <v>0</v>
      </c>
      <c r="G51" s="96">
        <v>0</v>
      </c>
      <c r="H51" s="96">
        <v>0</v>
      </c>
      <c r="I51" s="96">
        <v>0</v>
      </c>
      <c r="J51" s="96">
        <v>0</v>
      </c>
      <c r="K51" s="96">
        <v>0</v>
      </c>
      <c r="L51" s="96">
        <v>0</v>
      </c>
      <c r="M51" s="96">
        <v>0</v>
      </c>
      <c r="N51" s="96">
        <v>0</v>
      </c>
      <c r="O51" s="96">
        <v>32123.38</v>
      </c>
      <c r="P51" s="96">
        <v>0</v>
      </c>
      <c r="Q51" s="97">
        <v>0</v>
      </c>
    </row>
    <row r="52" spans="1:17" s="93" customFormat="1" x14ac:dyDescent="0.2">
      <c r="A52" s="106">
        <v>6414</v>
      </c>
      <c r="B52" s="107" t="s">
        <v>55</v>
      </c>
      <c r="C52" s="103">
        <v>3402.54</v>
      </c>
      <c r="D52" s="96">
        <v>0</v>
      </c>
      <c r="E52" s="96">
        <v>0</v>
      </c>
      <c r="F52" s="96">
        <v>0</v>
      </c>
      <c r="G52" s="96">
        <v>0</v>
      </c>
      <c r="H52" s="96">
        <v>0</v>
      </c>
      <c r="I52" s="96">
        <v>0</v>
      </c>
      <c r="J52" s="96">
        <v>0</v>
      </c>
      <c r="K52" s="96">
        <v>3402.54</v>
      </c>
      <c r="L52" s="96">
        <v>0</v>
      </c>
      <c r="M52" s="96">
        <v>0</v>
      </c>
      <c r="N52" s="96">
        <v>0</v>
      </c>
      <c r="O52" s="96">
        <v>0</v>
      </c>
      <c r="P52" s="96">
        <v>0</v>
      </c>
      <c r="Q52" s="97">
        <v>0</v>
      </c>
    </row>
    <row r="53" spans="1:17" s="93" customFormat="1" x14ac:dyDescent="0.2">
      <c r="A53" s="106">
        <v>6429</v>
      </c>
      <c r="B53" s="107" t="s">
        <v>58</v>
      </c>
      <c r="C53" s="103">
        <v>23403.759999999998</v>
      </c>
      <c r="D53" s="96">
        <v>0</v>
      </c>
      <c r="E53" s="96">
        <v>0</v>
      </c>
      <c r="F53" s="96">
        <v>0</v>
      </c>
      <c r="G53" s="96">
        <v>0</v>
      </c>
      <c r="H53" s="96">
        <v>0</v>
      </c>
      <c r="I53" s="96">
        <v>0</v>
      </c>
      <c r="J53" s="96">
        <v>0</v>
      </c>
      <c r="K53" s="96">
        <v>23403.759999999998</v>
      </c>
      <c r="L53" s="96">
        <v>0</v>
      </c>
      <c r="M53" s="96">
        <v>0</v>
      </c>
      <c r="N53" s="96">
        <v>0</v>
      </c>
      <c r="O53" s="96">
        <v>0</v>
      </c>
      <c r="P53" s="96">
        <v>0</v>
      </c>
      <c r="Q53" s="97">
        <v>0</v>
      </c>
    </row>
    <row r="54" spans="1:17" s="93" customFormat="1" x14ac:dyDescent="0.2">
      <c r="A54" s="106">
        <v>6526</v>
      </c>
      <c r="B54" s="107" t="s">
        <v>203</v>
      </c>
      <c r="C54" s="103">
        <v>31708.57</v>
      </c>
      <c r="D54" s="96">
        <v>0</v>
      </c>
      <c r="E54" s="96">
        <v>0</v>
      </c>
      <c r="F54" s="96">
        <v>0</v>
      </c>
      <c r="G54" s="96">
        <v>0</v>
      </c>
      <c r="H54" s="96">
        <v>0</v>
      </c>
      <c r="I54" s="96">
        <v>0</v>
      </c>
      <c r="J54" s="96">
        <v>0</v>
      </c>
      <c r="K54" s="96">
        <v>0</v>
      </c>
      <c r="L54" s="96">
        <v>29013.57</v>
      </c>
      <c r="M54" s="96">
        <v>0</v>
      </c>
      <c r="N54" s="96">
        <v>0</v>
      </c>
      <c r="O54" s="96">
        <v>0</v>
      </c>
      <c r="P54" s="96">
        <v>2695</v>
      </c>
      <c r="Q54" s="97">
        <v>0</v>
      </c>
    </row>
    <row r="55" spans="1:17" s="93" customFormat="1" x14ac:dyDescent="0.2">
      <c r="A55" s="106">
        <v>6614</v>
      </c>
      <c r="B55" s="107" t="s">
        <v>204</v>
      </c>
      <c r="C55" s="103">
        <v>559</v>
      </c>
      <c r="D55" s="96">
        <v>0</v>
      </c>
      <c r="E55" s="96">
        <v>0</v>
      </c>
      <c r="F55" s="96">
        <v>0</v>
      </c>
      <c r="G55" s="96">
        <v>0</v>
      </c>
      <c r="H55" s="96">
        <v>0</v>
      </c>
      <c r="I55" s="96">
        <v>0</v>
      </c>
      <c r="J55" s="96">
        <v>0</v>
      </c>
      <c r="K55" s="96">
        <v>559</v>
      </c>
      <c r="L55" s="96">
        <v>0</v>
      </c>
      <c r="M55" s="96">
        <v>0</v>
      </c>
      <c r="N55" s="96">
        <v>0</v>
      </c>
      <c r="O55" s="96">
        <v>0</v>
      </c>
      <c r="P55" s="96">
        <v>0</v>
      </c>
      <c r="Q55" s="97">
        <v>0</v>
      </c>
    </row>
    <row r="56" spans="1:17" s="93" customFormat="1" x14ac:dyDescent="0.2">
      <c r="A56" s="106">
        <v>6615</v>
      </c>
      <c r="B56" s="107" t="s">
        <v>190</v>
      </c>
      <c r="C56" s="103">
        <v>2081111.62</v>
      </c>
      <c r="D56" s="96">
        <v>0</v>
      </c>
      <c r="E56" s="96">
        <v>0</v>
      </c>
      <c r="F56" s="96">
        <v>0</v>
      </c>
      <c r="G56" s="96">
        <v>0</v>
      </c>
      <c r="H56" s="96">
        <v>0</v>
      </c>
      <c r="I56" s="96">
        <v>0</v>
      </c>
      <c r="J56" s="96">
        <v>0</v>
      </c>
      <c r="K56" s="96">
        <v>2081111.62</v>
      </c>
      <c r="L56" s="96">
        <v>0</v>
      </c>
      <c r="M56" s="96">
        <v>0</v>
      </c>
      <c r="N56" s="96">
        <v>0</v>
      </c>
      <c r="O56" s="96">
        <v>0</v>
      </c>
      <c r="P56" s="96">
        <v>0</v>
      </c>
      <c r="Q56" s="97">
        <v>0</v>
      </c>
    </row>
    <row r="57" spans="1:17" s="93" customFormat="1" x14ac:dyDescent="0.2">
      <c r="A57" s="106">
        <v>6711</v>
      </c>
      <c r="B57" s="107" t="s">
        <v>191</v>
      </c>
      <c r="C57" s="103">
        <v>113420.84</v>
      </c>
      <c r="D57" s="96">
        <v>0</v>
      </c>
      <c r="E57" s="96">
        <v>83420.84</v>
      </c>
      <c r="F57" s="96">
        <v>0</v>
      </c>
      <c r="G57" s="96">
        <v>30000</v>
      </c>
      <c r="H57" s="96">
        <v>0</v>
      </c>
      <c r="I57" s="96">
        <v>0</v>
      </c>
      <c r="J57" s="96">
        <v>0</v>
      </c>
      <c r="K57" s="96">
        <v>0</v>
      </c>
      <c r="L57" s="96">
        <v>0</v>
      </c>
      <c r="M57" s="96">
        <v>0</v>
      </c>
      <c r="N57" s="96">
        <v>0</v>
      </c>
      <c r="O57" s="96">
        <v>0</v>
      </c>
      <c r="P57" s="96">
        <v>0</v>
      </c>
      <c r="Q57" s="97">
        <v>0</v>
      </c>
    </row>
    <row r="58" spans="1:17" s="93" customFormat="1" x14ac:dyDescent="0.2">
      <c r="A58" s="106">
        <v>6731</v>
      </c>
      <c r="B58" s="107" t="s">
        <v>71</v>
      </c>
      <c r="C58" s="103">
        <v>7019067.7199999997</v>
      </c>
      <c r="D58" s="96">
        <v>0</v>
      </c>
      <c r="E58" s="96">
        <v>0</v>
      </c>
      <c r="F58" s="96">
        <v>0</v>
      </c>
      <c r="G58" s="96">
        <v>0</v>
      </c>
      <c r="H58" s="96">
        <v>0</v>
      </c>
      <c r="I58" s="96">
        <v>0</v>
      </c>
      <c r="J58" s="96">
        <v>0</v>
      </c>
      <c r="K58" s="96">
        <v>0</v>
      </c>
      <c r="L58" s="96">
        <v>7019067.7199999997</v>
      </c>
      <c r="M58" s="96">
        <v>0</v>
      </c>
      <c r="N58" s="96">
        <v>0</v>
      </c>
      <c r="O58" s="96">
        <v>0</v>
      </c>
      <c r="P58" s="96">
        <v>0</v>
      </c>
      <c r="Q58" s="97">
        <v>0</v>
      </c>
    </row>
    <row r="59" spans="1:17" s="93" customFormat="1" ht="13.5" thickBot="1" x14ac:dyDescent="0.25">
      <c r="A59" s="108">
        <v>9221</v>
      </c>
      <c r="B59" s="109" t="s">
        <v>192</v>
      </c>
      <c r="C59" s="110">
        <v>2136040.0699999998</v>
      </c>
      <c r="D59" s="111">
        <v>0</v>
      </c>
      <c r="E59" s="111">
        <v>0</v>
      </c>
      <c r="F59" s="111">
        <v>0</v>
      </c>
      <c r="G59" s="111">
        <v>0</v>
      </c>
      <c r="H59" s="111">
        <v>0</v>
      </c>
      <c r="I59" s="111">
        <v>0</v>
      </c>
      <c r="J59" s="111">
        <v>0</v>
      </c>
      <c r="K59" s="111">
        <v>2136040.0699999998</v>
      </c>
      <c r="L59" s="111">
        <v>0</v>
      </c>
      <c r="M59" s="111">
        <v>0</v>
      </c>
      <c r="N59" s="111">
        <v>0</v>
      </c>
      <c r="O59" s="111">
        <v>0</v>
      </c>
      <c r="P59" s="111">
        <v>0</v>
      </c>
      <c r="Q59" s="112">
        <v>0</v>
      </c>
    </row>
    <row r="60" spans="1:17" s="87" customFormat="1" ht="20.100000000000001" customHeight="1" thickTop="1" thickBot="1" x14ac:dyDescent="0.25">
      <c r="A60" s="113"/>
      <c r="B60" s="114" t="s">
        <v>221</v>
      </c>
      <c r="C60" s="115">
        <f>SUM(C2:C48)</f>
        <v>13472368.280000003</v>
      </c>
      <c r="D60" s="115">
        <f t="shared" ref="D60:P60" si="0">SUM(D2:D48)</f>
        <v>91989.430000000008</v>
      </c>
      <c r="E60" s="115">
        <f t="shared" si="0"/>
        <v>83420.838999999993</v>
      </c>
      <c r="F60" s="115">
        <f t="shared" si="0"/>
        <v>9675</v>
      </c>
      <c r="G60" s="115">
        <f t="shared" si="0"/>
        <v>30000</v>
      </c>
      <c r="H60" s="115">
        <f t="shared" si="0"/>
        <v>0</v>
      </c>
      <c r="I60" s="115">
        <f t="shared" si="0"/>
        <v>0</v>
      </c>
      <c r="J60" s="115">
        <f t="shared" si="0"/>
        <v>227268.69999999998</v>
      </c>
      <c r="K60" s="115">
        <f t="shared" si="0"/>
        <v>3948787.4010000019</v>
      </c>
      <c r="L60" s="115">
        <f t="shared" si="0"/>
        <v>6108641.2800000003</v>
      </c>
      <c r="M60" s="115">
        <f t="shared" si="0"/>
        <v>2937767.25</v>
      </c>
      <c r="N60" s="115">
        <f t="shared" si="0"/>
        <v>0</v>
      </c>
      <c r="O60" s="115">
        <f t="shared" si="0"/>
        <v>32123.38</v>
      </c>
      <c r="P60" s="115">
        <f t="shared" si="0"/>
        <v>2695</v>
      </c>
      <c r="Q60" s="116">
        <f t="shared" ref="Q60" si="1">SUM(Q2:Q48)</f>
        <v>0</v>
      </c>
    </row>
    <row r="61" spans="1:17" s="87" customFormat="1" ht="20.100000000000001" customHeight="1" thickTop="1" thickBot="1" x14ac:dyDescent="0.25">
      <c r="A61" s="113"/>
      <c r="B61" s="114" t="s">
        <v>222</v>
      </c>
      <c r="C61" s="115">
        <f>SUM(C49:C59)</f>
        <v>13683802.75</v>
      </c>
      <c r="D61" s="115">
        <f t="shared" ref="D61:P61" si="2">SUM(D49:D59)</f>
        <v>0</v>
      </c>
      <c r="E61" s="115">
        <f t="shared" si="2"/>
        <v>83420.84</v>
      </c>
      <c r="F61" s="115">
        <f t="shared" si="2"/>
        <v>0</v>
      </c>
      <c r="G61" s="115">
        <f t="shared" si="2"/>
        <v>30000</v>
      </c>
      <c r="H61" s="115">
        <f t="shared" si="2"/>
        <v>0</v>
      </c>
      <c r="I61" s="115">
        <f t="shared" si="2"/>
        <v>0</v>
      </c>
      <c r="J61" s="115">
        <f t="shared" si="2"/>
        <v>0</v>
      </c>
      <c r="K61" s="115">
        <f t="shared" si="2"/>
        <v>4244516.99</v>
      </c>
      <c r="L61" s="115">
        <f t="shared" si="2"/>
        <v>7048081.29</v>
      </c>
      <c r="M61" s="115">
        <f t="shared" si="2"/>
        <v>2242965.25</v>
      </c>
      <c r="N61" s="115">
        <f t="shared" si="2"/>
        <v>0</v>
      </c>
      <c r="O61" s="115">
        <f t="shared" si="2"/>
        <v>32123.38</v>
      </c>
      <c r="P61" s="115">
        <f t="shared" si="2"/>
        <v>2695</v>
      </c>
      <c r="Q61" s="116">
        <f t="shared" ref="Q61" si="3">SUM(Q49:Q59)</f>
        <v>0</v>
      </c>
    </row>
    <row r="62" spans="1:17" s="87" customFormat="1" ht="20.100000000000001" customHeight="1" thickTop="1" thickBot="1" x14ac:dyDescent="0.25">
      <c r="A62" s="117"/>
      <c r="B62" s="118" t="s">
        <v>223</v>
      </c>
      <c r="C62" s="119">
        <f>C61-C60</f>
        <v>211434.46999999695</v>
      </c>
      <c r="D62" s="119">
        <f t="shared" ref="D62:Q62" si="4">D61-D60</f>
        <v>-91989.430000000008</v>
      </c>
      <c r="E62" s="119">
        <f t="shared" si="4"/>
        <v>1.0000000038417056E-3</v>
      </c>
      <c r="F62" s="119">
        <f t="shared" si="4"/>
        <v>-9675</v>
      </c>
      <c r="G62" s="119">
        <f t="shared" si="4"/>
        <v>0</v>
      </c>
      <c r="H62" s="119">
        <f t="shared" si="4"/>
        <v>0</v>
      </c>
      <c r="I62" s="119">
        <f t="shared" si="4"/>
        <v>0</v>
      </c>
      <c r="J62" s="119">
        <f t="shared" si="4"/>
        <v>-227268.69999999998</v>
      </c>
      <c r="K62" s="119">
        <f t="shared" si="4"/>
        <v>295729.58899999829</v>
      </c>
      <c r="L62" s="119">
        <f t="shared" si="4"/>
        <v>939440.00999999978</v>
      </c>
      <c r="M62" s="119">
        <f t="shared" si="4"/>
        <v>-694802</v>
      </c>
      <c r="N62" s="119">
        <f t="shared" si="4"/>
        <v>0</v>
      </c>
      <c r="O62" s="119">
        <f t="shared" si="4"/>
        <v>0</v>
      </c>
      <c r="P62" s="119">
        <f t="shared" si="4"/>
        <v>0</v>
      </c>
      <c r="Q62" s="120">
        <f t="shared" si="4"/>
        <v>0</v>
      </c>
    </row>
    <row r="63" spans="1:17" s="93" customFormat="1" ht="13.5" thickTop="1" x14ac:dyDescent="0.2">
      <c r="A63" s="121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</row>
  </sheetData>
  <pageMargins left="0.70866141732283472" right="0.70866141732283472" top="0.74803149606299213" bottom="0.74803149606299213" header="0.31496062992125984" footer="0.31496062992125984"/>
  <pageSetup paperSize="9" scale="47" orientation="landscape" horizontalDpi="0" verticalDpi="0" r:id="rId1"/>
  <headerFooter>
    <oddHeader>&amp;LUpravno vijeće
84. sjednica&amp;CIzvještaj o izvršenju 
financijskog plana za razdoblje 01-06-2026. godine&amp;RTočka 1. dnevnog reda
31.07.2026</oddHeader>
    <oddFooter>&amp;LNastavni zavod za javno zdravstvo Dr. Andrija Štampar&amp;C&amp;A&amp;R&amp;P/&amp;N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G9"/>
  <sheetViews>
    <sheetView zoomScaleNormal="100" workbookViewId="0">
      <selection activeCell="C11" sqref="C11"/>
    </sheetView>
  </sheetViews>
  <sheetFormatPr defaultRowHeight="15" x14ac:dyDescent="0.25"/>
  <cols>
    <col min="1" max="1" width="50.7109375" style="7" customWidth="1"/>
    <col min="2" max="5" width="25.7109375" style="7" customWidth="1"/>
    <col min="6" max="8" width="15.7109375" style="7" customWidth="1"/>
    <col min="9" max="16384" width="9.140625" style="7"/>
  </cols>
  <sheetData>
    <row r="1" spans="1:7" x14ac:dyDescent="0.25">
      <c r="A1" s="23"/>
      <c r="B1" s="23"/>
      <c r="C1" s="23"/>
      <c r="D1" s="23"/>
      <c r="E1" s="123"/>
      <c r="F1" s="123"/>
      <c r="G1" s="123"/>
    </row>
    <row r="2" spans="1:7" ht="15.75" customHeight="1" x14ac:dyDescent="0.25">
      <c r="A2" s="1" t="s">
        <v>156</v>
      </c>
      <c r="B2" s="1"/>
      <c r="C2" s="1"/>
      <c r="D2" s="1"/>
      <c r="E2" s="1"/>
      <c r="F2" s="1"/>
      <c r="G2" s="1"/>
    </row>
    <row r="3" spans="1:7" ht="15.75" thickBot="1" x14ac:dyDescent="0.3">
      <c r="A3" s="23"/>
      <c r="B3" s="23"/>
      <c r="C3" s="23"/>
      <c r="D3" s="23"/>
      <c r="E3" s="123"/>
      <c r="F3" s="123"/>
      <c r="G3" s="123"/>
    </row>
    <row r="4" spans="1:7" ht="30" customHeight="1" thickTop="1" thickBot="1" x14ac:dyDescent="0.3">
      <c r="A4" s="159" t="s">
        <v>3</v>
      </c>
      <c r="B4" s="160" t="s">
        <v>164</v>
      </c>
      <c r="C4" s="160" t="s">
        <v>199</v>
      </c>
      <c r="D4" s="160" t="s">
        <v>200</v>
      </c>
      <c r="E4" s="160" t="s">
        <v>201</v>
      </c>
      <c r="F4" s="160" t="s">
        <v>27</v>
      </c>
      <c r="G4" s="161" t="s">
        <v>28</v>
      </c>
    </row>
    <row r="5" spans="1:7" s="77" customFormat="1" ht="9.9499999999999993" customHeight="1" thickTop="1" thickBot="1" x14ac:dyDescent="0.25">
      <c r="A5" s="124">
        <v>1</v>
      </c>
      <c r="B5" s="125">
        <v>2</v>
      </c>
      <c r="C5" s="125">
        <v>3</v>
      </c>
      <c r="D5" s="125">
        <v>4</v>
      </c>
      <c r="E5" s="125">
        <v>5</v>
      </c>
      <c r="F5" s="125">
        <v>6</v>
      </c>
      <c r="G5" s="126">
        <v>7</v>
      </c>
    </row>
    <row r="6" spans="1:7" ht="35.1" customHeight="1" thickTop="1" x14ac:dyDescent="0.25">
      <c r="A6" s="162" t="s">
        <v>155</v>
      </c>
      <c r="B6" s="163">
        <f>B7</f>
        <v>11340887.210000001</v>
      </c>
      <c r="C6" s="163">
        <f t="shared" ref="C6:E7" si="0">C7</f>
        <v>28705000</v>
      </c>
      <c r="D6" s="163">
        <f t="shared" si="0"/>
        <v>31039000</v>
      </c>
      <c r="E6" s="163">
        <f t="shared" si="0"/>
        <v>13472368</v>
      </c>
      <c r="F6" s="164">
        <f t="shared" ref="F6:F7" si="1">E6/B6*100</f>
        <v>118.79465645439569</v>
      </c>
      <c r="G6" s="165">
        <f t="shared" ref="G6:G7" si="2">E6/D6*100</f>
        <v>43.40464576822707</v>
      </c>
    </row>
    <row r="7" spans="1:7" ht="35.1" customHeight="1" x14ac:dyDescent="0.25">
      <c r="A7" s="127" t="s">
        <v>157</v>
      </c>
      <c r="B7" s="128">
        <v>11340887.210000001</v>
      </c>
      <c r="C7" s="128">
        <v>28705000</v>
      </c>
      <c r="D7" s="128">
        <v>31039000</v>
      </c>
      <c r="E7" s="128">
        <v>13472368</v>
      </c>
      <c r="F7" s="129">
        <f t="shared" si="1"/>
        <v>118.79465645439569</v>
      </c>
      <c r="G7" s="130">
        <f t="shared" si="2"/>
        <v>43.40464576822707</v>
      </c>
    </row>
    <row r="8" spans="1:7" ht="35.1" customHeight="1" thickBot="1" x14ac:dyDescent="0.3">
      <c r="A8" s="131" t="s">
        <v>158</v>
      </c>
      <c r="B8" s="132">
        <v>11340887.210000001</v>
      </c>
      <c r="C8" s="132">
        <v>28705000</v>
      </c>
      <c r="D8" s="132">
        <v>31039000</v>
      </c>
      <c r="E8" s="83">
        <v>13472368</v>
      </c>
      <c r="F8" s="133">
        <f>E8/B8*100</f>
        <v>118.79465645439569</v>
      </c>
      <c r="G8" s="134">
        <f>E8/D8*100</f>
        <v>43.40464576822707</v>
      </c>
    </row>
    <row r="9" spans="1:7" ht="15.75" thickTop="1" x14ac:dyDescent="0.25"/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&amp;LUpravno vijeće
84. sjednica&amp;CIzvještaj o izvršenju 
financijskog plana za razdoblje 01-06-2026. godine&amp;RTočka 1. dnevnog reda
31.07.2026</oddHeader>
    <oddFooter>&amp;LNastavni zavod za javno zdravstvo Dr. Andrija Štampar&amp;C&amp;A&amp;R&amp;P/&amp;N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  <pageSetUpPr fitToPage="1"/>
  </sheetPr>
  <dimension ref="A1:H10"/>
  <sheetViews>
    <sheetView zoomScaleNormal="100" workbookViewId="0">
      <selection activeCell="C11" sqref="C11"/>
    </sheetView>
  </sheetViews>
  <sheetFormatPr defaultRowHeight="15" x14ac:dyDescent="0.25"/>
  <cols>
    <col min="1" max="1" width="5.7109375" style="7" customWidth="1"/>
    <col min="2" max="2" width="45.7109375" style="7" customWidth="1"/>
    <col min="3" max="6" width="25.7109375" style="7" customWidth="1"/>
    <col min="7" max="8" width="15.7109375" style="7" customWidth="1"/>
    <col min="9" max="16384" width="9.140625" style="7"/>
  </cols>
  <sheetData>
    <row r="1" spans="1:8" ht="9.9499999999999993" customHeight="1" x14ac:dyDescent="0.25">
      <c r="A1" s="3"/>
      <c r="B1" s="3"/>
      <c r="C1" s="3"/>
      <c r="D1" s="3"/>
      <c r="E1" s="3"/>
      <c r="F1" s="3"/>
      <c r="G1" s="3"/>
      <c r="H1" s="3"/>
    </row>
    <row r="2" spans="1:8" ht="24.95" customHeight="1" x14ac:dyDescent="0.25">
      <c r="A2" s="1" t="s">
        <v>159</v>
      </c>
      <c r="B2" s="1"/>
      <c r="C2" s="1"/>
      <c r="D2" s="1"/>
      <c r="E2" s="1"/>
      <c r="F2" s="1"/>
      <c r="G2" s="1"/>
      <c r="H2" s="1"/>
    </row>
    <row r="3" spans="1:8" ht="9.9499999999999993" customHeight="1" x14ac:dyDescent="0.25">
      <c r="A3" s="53"/>
      <c r="B3" s="53"/>
      <c r="C3" s="53"/>
      <c r="D3" s="53"/>
      <c r="E3" s="53"/>
      <c r="F3" s="53"/>
      <c r="G3" s="53"/>
      <c r="H3" s="53"/>
    </row>
    <row r="4" spans="1:8" ht="24.95" customHeight="1" x14ac:dyDescent="0.25">
      <c r="A4" s="1" t="s">
        <v>160</v>
      </c>
      <c r="B4" s="1"/>
      <c r="C4" s="1"/>
      <c r="D4" s="1"/>
      <c r="E4" s="1"/>
      <c r="F4" s="1"/>
      <c r="G4" s="1"/>
      <c r="H4" s="1"/>
    </row>
    <row r="5" spans="1:8" ht="9.9499999999999993" customHeight="1" thickBot="1" x14ac:dyDescent="0.3">
      <c r="A5" s="3"/>
      <c r="B5" s="3"/>
      <c r="C5" s="3"/>
      <c r="D5" s="3"/>
      <c r="E5" s="3"/>
      <c r="F5" s="123"/>
      <c r="G5" s="123"/>
      <c r="H5" s="123"/>
    </row>
    <row r="6" spans="1:8" ht="39.950000000000003" customHeight="1" thickTop="1" thickBot="1" x14ac:dyDescent="0.3">
      <c r="A6" s="152" t="s">
        <v>3</v>
      </c>
      <c r="B6" s="153"/>
      <c r="C6" s="154" t="s">
        <v>164</v>
      </c>
      <c r="D6" s="155" t="s">
        <v>199</v>
      </c>
      <c r="E6" s="154" t="s">
        <v>200</v>
      </c>
      <c r="F6" s="154" t="s">
        <v>201</v>
      </c>
      <c r="G6" s="154" t="s">
        <v>27</v>
      </c>
      <c r="H6" s="156" t="s">
        <v>28</v>
      </c>
    </row>
    <row r="7" spans="1:8" s="77" customFormat="1" ht="15" customHeight="1" thickTop="1" thickBot="1" x14ac:dyDescent="0.25">
      <c r="A7" s="135">
        <v>1</v>
      </c>
      <c r="B7" s="136"/>
      <c r="C7" s="137">
        <v>2</v>
      </c>
      <c r="D7" s="137">
        <v>3</v>
      </c>
      <c r="E7" s="137">
        <v>4</v>
      </c>
      <c r="F7" s="137">
        <v>5</v>
      </c>
      <c r="G7" s="137">
        <v>6</v>
      </c>
      <c r="H7" s="138">
        <v>7</v>
      </c>
    </row>
    <row r="8" spans="1:8" ht="35.1" customHeight="1" thickTop="1" x14ac:dyDescent="0.25">
      <c r="A8" s="139">
        <v>8</v>
      </c>
      <c r="B8" s="140" t="s">
        <v>161</v>
      </c>
      <c r="C8" s="141">
        <v>0</v>
      </c>
      <c r="D8" s="141">
        <v>0</v>
      </c>
      <c r="E8" s="141">
        <v>0</v>
      </c>
      <c r="F8" s="142">
        <v>0</v>
      </c>
      <c r="G8" s="143" t="e">
        <f>F8/C8</f>
        <v>#DIV/0!</v>
      </c>
      <c r="H8" s="144" t="e">
        <f>F8/E8</f>
        <v>#DIV/0!</v>
      </c>
    </row>
    <row r="9" spans="1:8" ht="35.1" customHeight="1" thickBot="1" x14ac:dyDescent="0.3">
      <c r="A9" s="145">
        <v>5</v>
      </c>
      <c r="B9" s="146" t="s">
        <v>162</v>
      </c>
      <c r="C9" s="147">
        <v>0</v>
      </c>
      <c r="D9" s="147">
        <v>0</v>
      </c>
      <c r="E9" s="147">
        <v>0</v>
      </c>
      <c r="F9" s="148">
        <v>0</v>
      </c>
      <c r="G9" s="149" t="e">
        <f>F9/C9</f>
        <v>#DIV/0!</v>
      </c>
      <c r="H9" s="150" t="e">
        <f>F9/E9</f>
        <v>#DIV/0!</v>
      </c>
    </row>
    <row r="10" spans="1:8" ht="15.75" thickTop="1" x14ac:dyDescent="0.25"/>
  </sheetData>
  <mergeCells count="4">
    <mergeCell ref="A6:B6"/>
    <mergeCell ref="A2:H2"/>
    <mergeCell ref="A4:H4"/>
    <mergeCell ref="A7:B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&amp;LUpravno vijeće
84. sjednica&amp;CIzvještaj o izvršenju 
financijskog plana za razdoblje 01-06-2026. godine&amp;RTočka 1. dnevnog reda
31.07.2026</oddHeader>
    <oddFooter>&amp;LNastavni zavod za javno zdravstvo Dr. Andrija Štampar&amp;C&amp;A&amp;R&amp;P/&amp;N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  <pageSetUpPr fitToPage="1"/>
  </sheetPr>
  <dimension ref="A1:H10"/>
  <sheetViews>
    <sheetView zoomScaleNormal="100" workbookViewId="0">
      <selection activeCell="C11" sqref="C11"/>
    </sheetView>
  </sheetViews>
  <sheetFormatPr defaultRowHeight="15" x14ac:dyDescent="0.25"/>
  <cols>
    <col min="1" max="1" width="5.7109375" style="7" customWidth="1"/>
    <col min="2" max="2" width="45.7109375" style="7" customWidth="1"/>
    <col min="3" max="6" width="25.7109375" style="7" customWidth="1"/>
    <col min="7" max="8" width="15.7109375" style="7" customWidth="1"/>
    <col min="9" max="16384" width="9.140625" style="7"/>
  </cols>
  <sheetData>
    <row r="1" spans="1:8" ht="9.9499999999999993" customHeight="1" x14ac:dyDescent="0.25">
      <c r="A1" s="3"/>
      <c r="B1" s="3"/>
      <c r="C1" s="3"/>
      <c r="D1" s="3"/>
      <c r="E1" s="123"/>
      <c r="F1" s="123"/>
      <c r="G1" s="123"/>
    </row>
    <row r="2" spans="1:8" ht="24.95" customHeight="1" x14ac:dyDescent="0.25">
      <c r="A2" s="1" t="s">
        <v>159</v>
      </c>
      <c r="B2" s="1"/>
      <c r="C2" s="1"/>
      <c r="D2" s="1"/>
      <c r="E2" s="1"/>
      <c r="F2" s="1"/>
      <c r="G2" s="1"/>
      <c r="H2" s="1"/>
    </row>
    <row r="3" spans="1:8" ht="9.9499999999999993" customHeight="1" x14ac:dyDescent="0.25">
      <c r="A3" s="53"/>
      <c r="B3" s="53"/>
      <c r="C3" s="53"/>
      <c r="D3" s="53"/>
      <c r="E3" s="151"/>
      <c r="F3" s="151"/>
      <c r="G3" s="151"/>
    </row>
    <row r="4" spans="1:8" ht="24.95" customHeight="1" x14ac:dyDescent="0.25">
      <c r="A4" s="1" t="s">
        <v>163</v>
      </c>
      <c r="B4" s="1"/>
      <c r="C4" s="1"/>
      <c r="D4" s="1"/>
      <c r="E4" s="1"/>
      <c r="F4" s="1"/>
      <c r="G4" s="1"/>
      <c r="H4" s="1"/>
    </row>
    <row r="5" spans="1:8" ht="9.9499999999999993" customHeight="1" thickBot="1" x14ac:dyDescent="0.3"/>
    <row r="6" spans="1:8" ht="39.950000000000003" customHeight="1" thickTop="1" thickBot="1" x14ac:dyDescent="0.3">
      <c r="A6" s="152" t="s">
        <v>3</v>
      </c>
      <c r="B6" s="153"/>
      <c r="C6" s="154" t="s">
        <v>164</v>
      </c>
      <c r="D6" s="155" t="s">
        <v>199</v>
      </c>
      <c r="E6" s="154" t="s">
        <v>200</v>
      </c>
      <c r="F6" s="154" t="s">
        <v>201</v>
      </c>
      <c r="G6" s="154" t="s">
        <v>27</v>
      </c>
      <c r="H6" s="156" t="s">
        <v>28</v>
      </c>
    </row>
    <row r="7" spans="1:8" s="77" customFormat="1" ht="15" customHeight="1" thickTop="1" thickBot="1" x14ac:dyDescent="0.25">
      <c r="A7" s="157">
        <v>1</v>
      </c>
      <c r="B7" s="158"/>
      <c r="C7" s="137">
        <v>2</v>
      </c>
      <c r="D7" s="137">
        <v>3</v>
      </c>
      <c r="E7" s="137">
        <v>4</v>
      </c>
      <c r="F7" s="137">
        <v>5</v>
      </c>
      <c r="G7" s="137">
        <v>6</v>
      </c>
      <c r="H7" s="138">
        <v>7</v>
      </c>
    </row>
    <row r="8" spans="1:8" ht="35.1" customHeight="1" thickTop="1" x14ac:dyDescent="0.25">
      <c r="A8" s="139">
        <v>8</v>
      </c>
      <c r="B8" s="140" t="s">
        <v>161</v>
      </c>
      <c r="C8" s="141">
        <v>0</v>
      </c>
      <c r="D8" s="141">
        <v>0</v>
      </c>
      <c r="E8" s="141">
        <v>0</v>
      </c>
      <c r="F8" s="142">
        <v>0</v>
      </c>
      <c r="G8" s="143" t="e">
        <f>F8/C8</f>
        <v>#DIV/0!</v>
      </c>
      <c r="H8" s="144" t="e">
        <f>F8/E8</f>
        <v>#DIV/0!</v>
      </c>
    </row>
    <row r="9" spans="1:8" ht="35.1" customHeight="1" thickBot="1" x14ac:dyDescent="0.3">
      <c r="A9" s="145">
        <v>5</v>
      </c>
      <c r="B9" s="146" t="s">
        <v>162</v>
      </c>
      <c r="C9" s="147">
        <v>0</v>
      </c>
      <c r="D9" s="147">
        <v>0</v>
      </c>
      <c r="E9" s="147">
        <v>0</v>
      </c>
      <c r="F9" s="148">
        <v>0</v>
      </c>
      <c r="G9" s="149" t="e">
        <f>F9/C9</f>
        <v>#DIV/0!</v>
      </c>
      <c r="H9" s="150" t="e">
        <f>F9/E9</f>
        <v>#DIV/0!</v>
      </c>
    </row>
    <row r="10" spans="1:8" ht="15.75" thickTop="1" x14ac:dyDescent="0.25"/>
  </sheetData>
  <mergeCells count="4">
    <mergeCell ref="A6:B6"/>
    <mergeCell ref="A7:B7"/>
    <mergeCell ref="A4:H4"/>
    <mergeCell ref="A2:H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&amp;LUpravno vijeće
84. sjednica&amp;CIzvještaj o izvršenju 
financijskog plana za razdoblje 01-06-2026. godine&amp;RTočka 1. dnevnog reda
31.07.2026</oddHeader>
    <oddFooter>&amp;LNastavni zavod za javno zdravstvo Dr. Andrija Štampar&amp;C&amp;A&amp;R&amp;P/&amp;N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2</vt:i4>
      </vt:variant>
    </vt:vector>
  </HeadingPairs>
  <TitlesOfParts>
    <vt:vector size="9" baseType="lpstr">
      <vt:lpstr>Sažetak</vt:lpstr>
      <vt:lpstr> Račun prihoda i rashoda</vt:lpstr>
      <vt:lpstr>Rashodi i prihodi prema izvoru</vt:lpstr>
      <vt:lpstr>Prihodi i rashodi 01-06-2026</vt:lpstr>
      <vt:lpstr>Rashodi prema funkciji </vt:lpstr>
      <vt:lpstr>Račun financiranja </vt:lpstr>
      <vt:lpstr>Račun fin prema izvorima</vt:lpstr>
      <vt:lpstr>' Račun prihoda i rashoda'!Ispis_naslova</vt:lpstr>
      <vt:lpstr>' Račun prihoda i rashoda'!Podrucje_ispisa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Marija Lacković</dc:creator>
  <cp:keywords/>
  <dc:description/>
  <cp:lastModifiedBy>Ana Mikuš</cp:lastModifiedBy>
  <cp:revision/>
  <cp:lastPrinted>2026-07-30T08:58:27Z</cp:lastPrinted>
  <dcterms:created xsi:type="dcterms:W3CDTF">2022-08-12T12:51:27Z</dcterms:created>
  <dcterms:modified xsi:type="dcterms:W3CDTF">2026-07-30T10:17:42Z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